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4_2019 - Zdravotně techn..." sheetId="2" r:id="rId2"/>
    <sheet name="Pokyny pro vyplnění" sheetId="3" r:id="rId3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'24_2019 - Zdravotně techn...'!$C$96:$K$739</definedName>
    <definedName name="_xlnm.Print_Area" localSheetId="1">'24_2019 - Zdravotně techn...'!$C$4:$J$41,'24_2019 - Zdravotně techn...'!$C$47:$J$76,'24_2019 - Zdravotně techn...'!$C$82:$K$739</definedName>
    <definedName name="_xlnm.Print_Titles" localSheetId="1">'24_2019 - Zdravotně techn...'!$96:$96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l="1" r="J39"/>
  <c r="J38"/>
  <c i="1" r="AY56"/>
  <c i="2" r="J37"/>
  <c i="1" r="AX56"/>
  <c i="2" r="BI736"/>
  <c r="BH736"/>
  <c r="BG736"/>
  <c r="BF736"/>
  <c r="T736"/>
  <c r="R736"/>
  <c r="P736"/>
  <c r="BI732"/>
  <c r="BH732"/>
  <c r="BG732"/>
  <c r="BF732"/>
  <c r="T732"/>
  <c r="R732"/>
  <c r="P732"/>
  <c r="BI728"/>
  <c r="BH728"/>
  <c r="BG728"/>
  <c r="BF728"/>
  <c r="T728"/>
  <c r="R728"/>
  <c r="P728"/>
  <c r="BI724"/>
  <c r="BH724"/>
  <c r="BG724"/>
  <c r="BF724"/>
  <c r="T724"/>
  <c r="R724"/>
  <c r="P724"/>
  <c r="BI720"/>
  <c r="BH720"/>
  <c r="BG720"/>
  <c r="BF720"/>
  <c r="T720"/>
  <c r="R720"/>
  <c r="P720"/>
  <c r="BI716"/>
  <c r="BH716"/>
  <c r="BG716"/>
  <c r="BF716"/>
  <c r="T716"/>
  <c r="R716"/>
  <c r="P716"/>
  <c r="BI712"/>
  <c r="BH712"/>
  <c r="BG712"/>
  <c r="BF712"/>
  <c r="T712"/>
  <c r="R712"/>
  <c r="P712"/>
  <c r="BI707"/>
  <c r="BH707"/>
  <c r="BG707"/>
  <c r="BF707"/>
  <c r="T707"/>
  <c r="R707"/>
  <c r="P707"/>
  <c r="BI703"/>
  <c r="BH703"/>
  <c r="BG703"/>
  <c r="BF703"/>
  <c r="T703"/>
  <c r="R703"/>
  <c r="P703"/>
  <c r="BI699"/>
  <c r="BH699"/>
  <c r="BG699"/>
  <c r="BF699"/>
  <c r="T699"/>
  <c r="R699"/>
  <c r="P699"/>
  <c r="BI695"/>
  <c r="BH695"/>
  <c r="BG695"/>
  <c r="BF695"/>
  <c r="T695"/>
  <c r="R695"/>
  <c r="P695"/>
  <c r="BI691"/>
  <c r="BH691"/>
  <c r="BG691"/>
  <c r="BF691"/>
  <c r="T691"/>
  <c r="R691"/>
  <c r="P691"/>
  <c r="BI686"/>
  <c r="BH686"/>
  <c r="BG686"/>
  <c r="BF686"/>
  <c r="T686"/>
  <c r="R686"/>
  <c r="P686"/>
  <c r="BI682"/>
  <c r="BH682"/>
  <c r="BG682"/>
  <c r="BF682"/>
  <c r="T682"/>
  <c r="R682"/>
  <c r="P682"/>
  <c r="BI678"/>
  <c r="BH678"/>
  <c r="BG678"/>
  <c r="BF678"/>
  <c r="T678"/>
  <c r="R678"/>
  <c r="P678"/>
  <c r="BI674"/>
  <c r="BH674"/>
  <c r="BG674"/>
  <c r="BF674"/>
  <c r="T674"/>
  <c r="R674"/>
  <c r="P674"/>
  <c r="BI670"/>
  <c r="BH670"/>
  <c r="BG670"/>
  <c r="BF670"/>
  <c r="T670"/>
  <c r="R670"/>
  <c r="P670"/>
  <c r="BI666"/>
  <c r="BH666"/>
  <c r="BG666"/>
  <c r="BF666"/>
  <c r="T666"/>
  <c r="R666"/>
  <c r="P666"/>
  <c r="BI662"/>
  <c r="BH662"/>
  <c r="BG662"/>
  <c r="BF662"/>
  <c r="T662"/>
  <c r="R662"/>
  <c r="P662"/>
  <c r="BI658"/>
  <c r="BH658"/>
  <c r="BG658"/>
  <c r="BF658"/>
  <c r="T658"/>
  <c r="R658"/>
  <c r="P658"/>
  <c r="BI654"/>
  <c r="BH654"/>
  <c r="BG654"/>
  <c r="BF654"/>
  <c r="T654"/>
  <c r="R654"/>
  <c r="P654"/>
  <c r="BI650"/>
  <c r="BH650"/>
  <c r="BG650"/>
  <c r="BF650"/>
  <c r="T650"/>
  <c r="R650"/>
  <c r="P650"/>
  <c r="BI646"/>
  <c r="BH646"/>
  <c r="BG646"/>
  <c r="BF646"/>
  <c r="T646"/>
  <c r="R646"/>
  <c r="P646"/>
  <c r="BI642"/>
  <c r="BH642"/>
  <c r="BG642"/>
  <c r="BF642"/>
  <c r="T642"/>
  <c r="R642"/>
  <c r="P642"/>
  <c r="BI638"/>
  <c r="BH638"/>
  <c r="BG638"/>
  <c r="BF638"/>
  <c r="T638"/>
  <c r="R638"/>
  <c r="P638"/>
  <c r="BI634"/>
  <c r="BH634"/>
  <c r="BG634"/>
  <c r="BF634"/>
  <c r="T634"/>
  <c r="R634"/>
  <c r="P634"/>
  <c r="BI630"/>
  <c r="BH630"/>
  <c r="BG630"/>
  <c r="BF630"/>
  <c r="T630"/>
  <c r="R630"/>
  <c r="P630"/>
  <c r="BI626"/>
  <c r="BH626"/>
  <c r="BG626"/>
  <c r="BF626"/>
  <c r="T626"/>
  <c r="R626"/>
  <c r="P626"/>
  <c r="BI622"/>
  <c r="BH622"/>
  <c r="BG622"/>
  <c r="BF622"/>
  <c r="T622"/>
  <c r="R622"/>
  <c r="P622"/>
  <c r="BI618"/>
  <c r="BH618"/>
  <c r="BG618"/>
  <c r="BF618"/>
  <c r="T618"/>
  <c r="R618"/>
  <c r="P618"/>
  <c r="BI614"/>
  <c r="BH614"/>
  <c r="BG614"/>
  <c r="BF614"/>
  <c r="T614"/>
  <c r="R614"/>
  <c r="P614"/>
  <c r="BI610"/>
  <c r="BH610"/>
  <c r="BG610"/>
  <c r="BF610"/>
  <c r="T610"/>
  <c r="R610"/>
  <c r="P610"/>
  <c r="BI606"/>
  <c r="BH606"/>
  <c r="BG606"/>
  <c r="BF606"/>
  <c r="T606"/>
  <c r="R606"/>
  <c r="P606"/>
  <c r="BI602"/>
  <c r="BH602"/>
  <c r="BG602"/>
  <c r="BF602"/>
  <c r="T602"/>
  <c r="R602"/>
  <c r="P602"/>
  <c r="BI598"/>
  <c r="BH598"/>
  <c r="BG598"/>
  <c r="BF598"/>
  <c r="T598"/>
  <c r="R598"/>
  <c r="P598"/>
  <c r="BI594"/>
  <c r="BH594"/>
  <c r="BG594"/>
  <c r="BF594"/>
  <c r="T594"/>
  <c r="R594"/>
  <c r="P594"/>
  <c r="BI590"/>
  <c r="BH590"/>
  <c r="BG590"/>
  <c r="BF590"/>
  <c r="T590"/>
  <c r="R590"/>
  <c r="P590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4"/>
  <c r="BH574"/>
  <c r="BG574"/>
  <c r="BF574"/>
  <c r="T574"/>
  <c r="R574"/>
  <c r="P574"/>
  <c r="BI570"/>
  <c r="BH570"/>
  <c r="BG570"/>
  <c r="BF570"/>
  <c r="T570"/>
  <c r="R570"/>
  <c r="P570"/>
  <c r="BI566"/>
  <c r="BH566"/>
  <c r="BG566"/>
  <c r="BF566"/>
  <c r="T566"/>
  <c r="R566"/>
  <c r="P566"/>
  <c r="BI562"/>
  <c r="BH562"/>
  <c r="BG562"/>
  <c r="BF562"/>
  <c r="T562"/>
  <c r="R562"/>
  <c r="P562"/>
  <c r="BI558"/>
  <c r="BH558"/>
  <c r="BG558"/>
  <c r="BF558"/>
  <c r="T558"/>
  <c r="R558"/>
  <c r="P558"/>
  <c r="BI554"/>
  <c r="BH554"/>
  <c r="BG554"/>
  <c r="BF554"/>
  <c r="T554"/>
  <c r="R554"/>
  <c r="P554"/>
  <c r="BI550"/>
  <c r="BH550"/>
  <c r="BG550"/>
  <c r="BF550"/>
  <c r="T550"/>
  <c r="R550"/>
  <c r="P550"/>
  <c r="BI546"/>
  <c r="BH546"/>
  <c r="BG546"/>
  <c r="BF546"/>
  <c r="T546"/>
  <c r="R546"/>
  <c r="P546"/>
  <c r="BI542"/>
  <c r="BH542"/>
  <c r="BG542"/>
  <c r="BF542"/>
  <c r="T542"/>
  <c r="R542"/>
  <c r="P542"/>
  <c r="BI538"/>
  <c r="BH538"/>
  <c r="BG538"/>
  <c r="BF538"/>
  <c r="T538"/>
  <c r="R538"/>
  <c r="P538"/>
  <c r="BI534"/>
  <c r="BH534"/>
  <c r="BG534"/>
  <c r="BF534"/>
  <c r="T534"/>
  <c r="R534"/>
  <c r="P534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6"/>
  <c r="BH506"/>
  <c r="BG506"/>
  <c r="BF506"/>
  <c r="T506"/>
  <c r="R506"/>
  <c r="P506"/>
  <c r="BI502"/>
  <c r="BH502"/>
  <c r="BG502"/>
  <c r="BF502"/>
  <c r="T502"/>
  <c r="R502"/>
  <c r="P502"/>
  <c r="BI498"/>
  <c r="BH498"/>
  <c r="BG498"/>
  <c r="BF498"/>
  <c r="T498"/>
  <c r="R498"/>
  <c r="P498"/>
  <c r="BI494"/>
  <c r="BH494"/>
  <c r="BG494"/>
  <c r="BF494"/>
  <c r="T494"/>
  <c r="R494"/>
  <c r="P494"/>
  <c r="BI490"/>
  <c r="BH490"/>
  <c r="BG490"/>
  <c r="BF490"/>
  <c r="T490"/>
  <c r="R490"/>
  <c r="P490"/>
  <c r="BI486"/>
  <c r="BH486"/>
  <c r="BG486"/>
  <c r="BF486"/>
  <c r="T486"/>
  <c r="R486"/>
  <c r="P486"/>
  <c r="BI482"/>
  <c r="BH482"/>
  <c r="BG482"/>
  <c r="BF482"/>
  <c r="T482"/>
  <c r="R482"/>
  <c r="P482"/>
  <c r="BI478"/>
  <c r="BH478"/>
  <c r="BG478"/>
  <c r="BF478"/>
  <c r="T478"/>
  <c r="R478"/>
  <c r="P478"/>
  <c r="BI474"/>
  <c r="BH474"/>
  <c r="BG474"/>
  <c r="BF474"/>
  <c r="T474"/>
  <c r="R474"/>
  <c r="P474"/>
  <c r="BI470"/>
  <c r="BH470"/>
  <c r="BG470"/>
  <c r="BF470"/>
  <c r="T470"/>
  <c r="R470"/>
  <c r="P470"/>
  <c r="BI466"/>
  <c r="BH466"/>
  <c r="BG466"/>
  <c r="BF466"/>
  <c r="T466"/>
  <c r="R466"/>
  <c r="P466"/>
  <c r="BI462"/>
  <c r="BH462"/>
  <c r="BG462"/>
  <c r="BF462"/>
  <c r="T462"/>
  <c r="R462"/>
  <c r="P462"/>
  <c r="BI458"/>
  <c r="BH458"/>
  <c r="BG458"/>
  <c r="BF458"/>
  <c r="T458"/>
  <c r="R458"/>
  <c r="P458"/>
  <c r="BI454"/>
  <c r="BH454"/>
  <c r="BG454"/>
  <c r="BF454"/>
  <c r="T454"/>
  <c r="R454"/>
  <c r="P454"/>
  <c r="BI450"/>
  <c r="BH450"/>
  <c r="BG450"/>
  <c r="BF450"/>
  <c r="T450"/>
  <c r="R450"/>
  <c r="P450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4"/>
  <c r="BH434"/>
  <c r="BG434"/>
  <c r="BF434"/>
  <c r="T434"/>
  <c r="R434"/>
  <c r="P434"/>
  <c r="BI430"/>
  <c r="BH430"/>
  <c r="BG430"/>
  <c r="BF430"/>
  <c r="T430"/>
  <c r="R430"/>
  <c r="P430"/>
  <c r="BI426"/>
  <c r="BH426"/>
  <c r="BG426"/>
  <c r="BF426"/>
  <c r="T426"/>
  <c r="R426"/>
  <c r="P426"/>
  <c r="BI422"/>
  <c r="BH422"/>
  <c r="BG422"/>
  <c r="BF422"/>
  <c r="T422"/>
  <c r="R422"/>
  <c r="P422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4"/>
  <c r="BH294"/>
  <c r="BG294"/>
  <c r="BF294"/>
  <c r="T294"/>
  <c r="R294"/>
  <c r="P294"/>
  <c r="BI290"/>
  <c r="BH290"/>
  <c r="BG290"/>
  <c r="BF290"/>
  <c r="T290"/>
  <c r="R290"/>
  <c r="P290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0"/>
  <c r="BH230"/>
  <c r="BG230"/>
  <c r="BF230"/>
  <c r="T230"/>
  <c r="R230"/>
  <c r="P230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T133"/>
  <c r="R134"/>
  <c r="R133"/>
  <c r="P134"/>
  <c r="P133"/>
  <c r="BI129"/>
  <c r="BH129"/>
  <c r="BG129"/>
  <c r="BF129"/>
  <c r="T129"/>
  <c r="R129"/>
  <c r="P129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4"/>
  <c r="BH104"/>
  <c r="BG104"/>
  <c r="BF104"/>
  <c r="T104"/>
  <c r="R104"/>
  <c r="P104"/>
  <c r="BI100"/>
  <c r="BH100"/>
  <c r="BG100"/>
  <c r="BF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91"/>
  <c r="E7"/>
  <c r="E85"/>
  <c i="1" r="L50"/>
  <c r="AM50"/>
  <c r="AM49"/>
  <c r="L49"/>
  <c r="AM47"/>
  <c r="L47"/>
  <c r="L45"/>
  <c r="L44"/>
  <c i="2" r="BK736"/>
  <c r="J736"/>
  <c r="BK732"/>
  <c r="J732"/>
  <c r="BK728"/>
  <c r="J728"/>
  <c r="BK724"/>
  <c r="J724"/>
  <c r="BK720"/>
  <c r="J720"/>
  <c r="BK716"/>
  <c r="J716"/>
  <c r="BK712"/>
  <c r="J712"/>
  <c r="BK707"/>
  <c r="J707"/>
  <c r="BK703"/>
  <c r="J703"/>
  <c r="BK699"/>
  <c r="J699"/>
  <c r="BK695"/>
  <c r="J695"/>
  <c r="BK691"/>
  <c r="J691"/>
  <c r="BK686"/>
  <c r="J686"/>
  <c r="BK682"/>
  <c r="J682"/>
  <c r="BK678"/>
  <c r="J678"/>
  <c r="BK674"/>
  <c r="J674"/>
  <c r="BK670"/>
  <c r="J670"/>
  <c r="BK666"/>
  <c r="J666"/>
  <c r="BK662"/>
  <c r="J662"/>
  <c r="BK658"/>
  <c r="J658"/>
  <c r="BK654"/>
  <c r="J654"/>
  <c r="BK650"/>
  <c r="J650"/>
  <c r="BK646"/>
  <c r="J646"/>
  <c r="BK642"/>
  <c r="J642"/>
  <c r="BK638"/>
  <c r="J638"/>
  <c r="BK634"/>
  <c r="J634"/>
  <c r="BK630"/>
  <c r="J630"/>
  <c r="BK626"/>
  <c r="J626"/>
  <c r="BK622"/>
  <c r="J622"/>
  <c r="BK618"/>
  <c r="J618"/>
  <c r="BK614"/>
  <c r="J614"/>
  <c r="BK610"/>
  <c r="J610"/>
  <c r="BK606"/>
  <c r="J606"/>
  <c r="BK602"/>
  <c r="J602"/>
  <c r="BK598"/>
  <c r="J598"/>
  <c r="BK594"/>
  <c r="J594"/>
  <c r="BK590"/>
  <c r="J590"/>
  <c r="BK586"/>
  <c r="J586"/>
  <c r="BK582"/>
  <c r="J582"/>
  <c r="BK578"/>
  <c r="J578"/>
  <c r="BK574"/>
  <c r="J574"/>
  <c r="BK570"/>
  <c r="J570"/>
  <c r="BK566"/>
  <c r="J566"/>
  <c r="BK562"/>
  <c r="J562"/>
  <c r="BK558"/>
  <c r="J558"/>
  <c r="BK554"/>
  <c r="J554"/>
  <c r="BK550"/>
  <c r="J550"/>
  <c r="BK546"/>
  <c r="J546"/>
  <c r="BK542"/>
  <c r="J542"/>
  <c r="BK538"/>
  <c r="J538"/>
  <c r="BK534"/>
  <c r="J534"/>
  <c r="BK530"/>
  <c r="J530"/>
  <c r="BK526"/>
  <c r="J526"/>
  <c r="BK522"/>
  <c r="J522"/>
  <c r="BK518"/>
  <c r="J518"/>
  <c r="BK514"/>
  <c r="J514"/>
  <c r="BK510"/>
  <c r="J510"/>
  <c r="BK506"/>
  <c r="J506"/>
  <c r="BK502"/>
  <c r="J502"/>
  <c r="BK498"/>
  <c r="J498"/>
  <c r="BK494"/>
  <c r="J494"/>
  <c r="BK490"/>
  <c r="J490"/>
  <c r="BK486"/>
  <c r="J486"/>
  <c r="BK482"/>
  <c r="J482"/>
  <c r="BK478"/>
  <c r="J478"/>
  <c r="BK474"/>
  <c r="J474"/>
  <c r="BK470"/>
  <c r="J470"/>
  <c r="BK466"/>
  <c r="J466"/>
  <c r="BK462"/>
  <c r="J462"/>
  <c r="BK458"/>
  <c r="J458"/>
  <c r="BK454"/>
  <c r="J454"/>
  <c r="BK450"/>
  <c r="J450"/>
  <c r="BK446"/>
  <c r="J446"/>
  <c r="BK442"/>
  <c r="J442"/>
  <c r="BK438"/>
  <c r="J438"/>
  <c r="BK434"/>
  <c r="J434"/>
  <c r="BK430"/>
  <c r="J430"/>
  <c r="BK426"/>
  <c r="J426"/>
  <c r="BK422"/>
  <c r="J422"/>
  <c r="BK418"/>
  <c r="J418"/>
  <c r="BK414"/>
  <c r="J414"/>
  <c r="BK410"/>
  <c r="J410"/>
  <c r="BK406"/>
  <c r="J406"/>
  <c r="BK402"/>
  <c r="J402"/>
  <c r="BK398"/>
  <c r="J398"/>
  <c r="BK394"/>
  <c r="J394"/>
  <c r="BK390"/>
  <c r="J390"/>
  <c r="BK386"/>
  <c r="J386"/>
  <c r="BK382"/>
  <c r="J382"/>
  <c r="BK378"/>
  <c r="J378"/>
  <c r="BK374"/>
  <c r="J374"/>
  <c r="BK370"/>
  <c r="J370"/>
  <c r="BK366"/>
  <c r="J366"/>
  <c r="BK362"/>
  <c r="J362"/>
  <c r="BK358"/>
  <c r="J358"/>
  <c r="BK354"/>
  <c r="J354"/>
  <c r="BK350"/>
  <c r="J350"/>
  <c r="BK346"/>
  <c r="J346"/>
  <c r="BK342"/>
  <c r="J342"/>
  <c r="BK338"/>
  <c r="J338"/>
  <c r="BK334"/>
  <c r="J334"/>
  <c r="BK330"/>
  <c r="J330"/>
  <c r="BK326"/>
  <c r="J326"/>
  <c r="BK322"/>
  <c r="J322"/>
  <c r="BK318"/>
  <c r="J318"/>
  <c r="BK314"/>
  <c r="J314"/>
  <c r="BK310"/>
  <c r="J310"/>
  <c r="BK306"/>
  <c r="J306"/>
  <c r="BK302"/>
  <c r="J302"/>
  <c r="BK298"/>
  <c r="J298"/>
  <c r="BK294"/>
  <c r="J294"/>
  <c r="BK290"/>
  <c r="J290"/>
  <c r="BK286"/>
  <c r="J286"/>
  <c r="BK282"/>
  <c r="J282"/>
  <c r="BK278"/>
  <c r="J278"/>
  <c r="BK274"/>
  <c r="J274"/>
  <c r="BK270"/>
  <c r="J270"/>
  <c r="BK266"/>
  <c r="J266"/>
  <c r="BK262"/>
  <c r="J262"/>
  <c r="BK258"/>
  <c r="J258"/>
  <c r="BK254"/>
  <c r="J254"/>
  <c r="BK250"/>
  <c r="J250"/>
  <c r="BK246"/>
  <c r="J246"/>
  <c r="BK242"/>
  <c r="J242"/>
  <c r="BK238"/>
  <c r="J238"/>
  <c r="BK234"/>
  <c r="J234"/>
  <c r="BK230"/>
  <c r="J230"/>
  <c r="BK226"/>
  <c r="J226"/>
  <c r="BK222"/>
  <c r="J222"/>
  <c r="BK218"/>
  <c r="J218"/>
  <c r="BK214"/>
  <c r="J214"/>
  <c r="BK210"/>
  <c r="J210"/>
  <c r="BK206"/>
  <c r="J206"/>
  <c r="BK202"/>
  <c r="J202"/>
  <c r="BK198"/>
  <c r="J198"/>
  <c r="BK194"/>
  <c r="J194"/>
  <c r="BK188"/>
  <c r="J188"/>
  <c r="BK184"/>
  <c r="J184"/>
  <c r="BK180"/>
  <c r="J180"/>
  <c r="BK176"/>
  <c r="J176"/>
  <c r="BK171"/>
  <c r="J171"/>
  <c r="BK167"/>
  <c r="J167"/>
  <c r="BK163"/>
  <c r="J163"/>
  <c r="BK159"/>
  <c r="J159"/>
  <c r="BK155"/>
  <c r="J155"/>
  <c r="BK151"/>
  <c r="J151"/>
  <c r="BK147"/>
  <c r="J147"/>
  <c r="BK143"/>
  <c r="J143"/>
  <c r="BK139"/>
  <c r="J139"/>
  <c r="BK134"/>
  <c r="J134"/>
  <c r="BK129"/>
  <c r="J129"/>
  <c r="BK125"/>
  <c r="J125"/>
  <c r="BK120"/>
  <c r="J120"/>
  <c r="BK116"/>
  <c r="J116"/>
  <c r="BK112"/>
  <c r="J112"/>
  <c r="BK108"/>
  <c r="J108"/>
  <c r="BK104"/>
  <c r="J104"/>
  <c r="BK100"/>
  <c r="J100"/>
  <c i="1" r="AS55"/>
  <c i="2" l="1" r="BK99"/>
  <c r="J99"/>
  <c r="J65"/>
  <c r="P99"/>
  <c r="R99"/>
  <c r="T99"/>
  <c r="BK124"/>
  <c r="J124"/>
  <c r="J66"/>
  <c r="P124"/>
  <c r="R124"/>
  <c r="T124"/>
  <c r="BK138"/>
  <c r="J138"/>
  <c r="J68"/>
  <c r="P138"/>
  <c r="R138"/>
  <c r="T138"/>
  <c r="BK175"/>
  <c r="J175"/>
  <c r="J69"/>
  <c r="P175"/>
  <c r="R175"/>
  <c r="T175"/>
  <c r="BK193"/>
  <c r="J193"/>
  <c r="J71"/>
  <c r="P193"/>
  <c r="R193"/>
  <c r="T193"/>
  <c r="BK325"/>
  <c r="J325"/>
  <c r="J72"/>
  <c r="P325"/>
  <c r="R325"/>
  <c r="T325"/>
  <c r="BK489"/>
  <c r="J489"/>
  <c r="J73"/>
  <c r="P489"/>
  <c r="R489"/>
  <c r="T489"/>
  <c r="BK690"/>
  <c r="J690"/>
  <c r="J74"/>
  <c r="P690"/>
  <c r="R690"/>
  <c r="T690"/>
  <c r="BK711"/>
  <c r="J711"/>
  <c r="J75"/>
  <c r="P711"/>
  <c r="R711"/>
  <c r="T711"/>
  <c r="E50"/>
  <c r="J56"/>
  <c r="F59"/>
  <c r="BE100"/>
  <c r="BE104"/>
  <c r="BE108"/>
  <c r="BE112"/>
  <c r="BE116"/>
  <c r="BE120"/>
  <c r="BE125"/>
  <c r="BE129"/>
  <c r="BE134"/>
  <c r="BE139"/>
  <c r="BE143"/>
  <c r="BE147"/>
  <c r="BE151"/>
  <c r="BE155"/>
  <c r="BE159"/>
  <c r="BE163"/>
  <c r="BE167"/>
  <c r="BE171"/>
  <c r="BE176"/>
  <c r="BE180"/>
  <c r="BE184"/>
  <c r="BE188"/>
  <c r="BE194"/>
  <c r="BE198"/>
  <c r="BE202"/>
  <c r="BE206"/>
  <c r="BE210"/>
  <c r="BE214"/>
  <c r="BE218"/>
  <c r="BE222"/>
  <c r="BE226"/>
  <c r="BE230"/>
  <c r="BE234"/>
  <c r="BE238"/>
  <c r="BE242"/>
  <c r="BE246"/>
  <c r="BE250"/>
  <c r="BE254"/>
  <c r="BE258"/>
  <c r="BE262"/>
  <c r="BE266"/>
  <c r="BE270"/>
  <c r="BE274"/>
  <c r="BE278"/>
  <c r="BE282"/>
  <c r="BE286"/>
  <c r="BE290"/>
  <c r="BE294"/>
  <c r="BE298"/>
  <c r="BE302"/>
  <c r="BE306"/>
  <c r="BE310"/>
  <c r="BE314"/>
  <c r="BE318"/>
  <c r="BE322"/>
  <c r="BE326"/>
  <c r="BE330"/>
  <c r="BE334"/>
  <c r="BE338"/>
  <c r="BE342"/>
  <c r="BE346"/>
  <c r="BE350"/>
  <c r="BE354"/>
  <c r="BE358"/>
  <c r="BE362"/>
  <c r="BE366"/>
  <c r="BE370"/>
  <c r="BE374"/>
  <c r="BE378"/>
  <c r="BE382"/>
  <c r="BE386"/>
  <c r="BE390"/>
  <c r="BE394"/>
  <c r="BE398"/>
  <c r="BE402"/>
  <c r="BE406"/>
  <c r="BE410"/>
  <c r="BE414"/>
  <c r="BE418"/>
  <c r="BE422"/>
  <c r="BE426"/>
  <c r="BE430"/>
  <c r="BE434"/>
  <c r="BE438"/>
  <c r="BE442"/>
  <c r="BE446"/>
  <c r="BE450"/>
  <c r="BE454"/>
  <c r="BE458"/>
  <c r="BE462"/>
  <c r="BE466"/>
  <c r="BE470"/>
  <c r="BE474"/>
  <c r="BE478"/>
  <c r="BE482"/>
  <c r="BE486"/>
  <c r="BE490"/>
  <c r="BE494"/>
  <c r="BE498"/>
  <c r="BE502"/>
  <c r="BE506"/>
  <c r="BE510"/>
  <c r="BE514"/>
  <c r="BE518"/>
  <c r="BE522"/>
  <c r="BE526"/>
  <c r="BE530"/>
  <c r="BE534"/>
  <c r="BE538"/>
  <c r="BE542"/>
  <c r="BE546"/>
  <c r="BE550"/>
  <c r="BE554"/>
  <c r="BE558"/>
  <c r="BE562"/>
  <c r="BE566"/>
  <c r="BE570"/>
  <c r="BE574"/>
  <c r="BE578"/>
  <c r="BE582"/>
  <c r="BE586"/>
  <c r="BE590"/>
  <c r="BE594"/>
  <c r="BE598"/>
  <c r="BE602"/>
  <c r="BE606"/>
  <c r="BE610"/>
  <c r="BE614"/>
  <c r="BE618"/>
  <c r="BE622"/>
  <c r="BE626"/>
  <c r="BE630"/>
  <c r="BE634"/>
  <c r="BE638"/>
  <c r="BE642"/>
  <c r="BE646"/>
  <c r="BE650"/>
  <c r="BE654"/>
  <c r="BE658"/>
  <c r="BE662"/>
  <c r="BE666"/>
  <c r="BE670"/>
  <c r="BE674"/>
  <c r="BE678"/>
  <c r="BE682"/>
  <c r="BE686"/>
  <c r="BE691"/>
  <c r="BE695"/>
  <c r="BE699"/>
  <c r="BE703"/>
  <c r="BE707"/>
  <c r="BE712"/>
  <c r="BE716"/>
  <c r="BE720"/>
  <c r="BE724"/>
  <c r="BE728"/>
  <c r="BE732"/>
  <c r="BE736"/>
  <c r="BK133"/>
  <c r="J133"/>
  <c r="J67"/>
  <c r="F36"/>
  <c i="1" r="BA56"/>
  <c r="BA55"/>
  <c r="AW55"/>
  <c i="2" r="J36"/>
  <c i="1" r="AW56"/>
  <c i="2" r="F37"/>
  <c i="1" r="BB56"/>
  <c r="BB55"/>
  <c r="AX55"/>
  <c i="2" r="F38"/>
  <c i="1" r="BC56"/>
  <c r="BC55"/>
  <c r="AY55"/>
  <c i="2" r="F39"/>
  <c i="1" r="BD56"/>
  <c r="BD55"/>
  <c r="BD54"/>
  <c r="W33"/>
  <c r="AS54"/>
  <c i="2" l="1" r="T192"/>
  <c r="R192"/>
  <c r="P192"/>
  <c r="T98"/>
  <c r="T97"/>
  <c r="R98"/>
  <c r="R97"/>
  <c r="P98"/>
  <c r="P97"/>
  <c i="1" r="AU56"/>
  <c i="2" r="BK98"/>
  <c r="J98"/>
  <c r="J64"/>
  <c r="BK192"/>
  <c r="J192"/>
  <c r="J70"/>
  <c i="1" r="AU55"/>
  <c r="AU54"/>
  <c r="BA54"/>
  <c r="W30"/>
  <c r="BB54"/>
  <c r="W31"/>
  <c r="BC54"/>
  <c r="W32"/>
  <c i="2" r="F35"/>
  <c i="1" r="AZ56"/>
  <c r="AZ55"/>
  <c r="AV55"/>
  <c r="AT55"/>
  <c i="2" r="J35"/>
  <c i="1" r="AV56"/>
  <c r="AT56"/>
  <c i="2" l="1" r="BK97"/>
  <c r="J97"/>
  <c r="J63"/>
  <c i="1" r="AW54"/>
  <c r="AK30"/>
  <c r="AX54"/>
  <c r="AY54"/>
  <c r="AZ54"/>
  <c r="W29"/>
  <c l="1" r="AV54"/>
  <c r="AK29"/>
  <c i="2" r="J32"/>
  <c i="1" r="AG56"/>
  <c r="AG55"/>
  <c r="AG54"/>
  <c r="AK26"/>
  <c l="1" r="AK35"/>
  <c r="AN55"/>
  <c r="AN56"/>
  <c i="2" r="J41"/>
  <c i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<sst xmlns="http://schemas.openxmlformats.org/spreadsheetml/2006/main">
  <si>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</si>
  <si>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</si>
  <si>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</si>
  <si>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</si>
  <si>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</si>
  <si>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{8177852e-1966-4c8d-8abc-d468a312115b}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</si>
  <si>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</si>
  <si>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</si>
  <si>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</si>
  <si>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</si>
  <si>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</si>
  <si>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</si>
  <si>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</si>
  <si>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</si>
  <si>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24_2019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</si>
  <si>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</si>
  <si>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</si>
  <si>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Zpracování PD-Rekonstrukce Městké knihovny FM</t>
  </si>
  <si>
    <t>KSO:</t>
  </si>
  <si>
    <t/>
  </si>
  <si>
    <t>CC-CZ:</t>
  </si>
  <si>
    <t>Místo:</t>
  </si>
  <si>
    <t xml:space="preserve"> </t>
  </si>
  <si>
    <t>Datum:</t>
  </si>
  <si>
    <t>12. 11. 2019</t>
  </si>
  <si>
    <t>Zadavatel:</t>
  </si>
  <si>
    <t>IČ:</t>
  </si>
  <si>
    <t>Statutární město FM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</si>
  <si>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</si>
  <si>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</si>
  <si>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</si>
  <si>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</si>
  <si>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</si>
  <si>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</si>
  <si>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</si>
  <si>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</si>
  <si>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</si>
  <si>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</si>
  <si>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</si>
  <si>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</si>
  <si>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</si>
  <si>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</si>
  <si>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</si>
  <si>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</si>
  <si>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</si>
  <si>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</si>
  <si>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</si>
  <si>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</si>
  <si>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</si>
  <si>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</si>
  <si>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</si>
  <si>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</si>
  <si>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</si>
  <si>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</si>
  <si>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</si>
  <si>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</si>
  <si>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</si>
  <si>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</si>
  <si>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</si>
  <si>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</si>
  <si>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</si>
  <si>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</si>
  <si>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</si>
  <si>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</si>
  <si>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</si>
  <si>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</si>
  <si>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</si>
  <si>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</si>
  <si>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</si>
  <si>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</si>
  <si>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</si>
  <si>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</si>
  <si>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</si>
  <si>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</si>
  <si>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</si>
  <si>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</si>
  <si>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Vnitřní instalace</t>
  </si>
  <si>
    <t>STA</t>
  </si>
  <si>
    <t>1</t>
  </si>
  <si>
    <t>{a169aa18-14f5-4782-bff7-bb0f1819f9c5}</t>
  </si>
  <si>
    <t>2</t>
  </si>
  <si>
    <t>/</t>
  </si>
  <si>
    <t>Zdravotně technické instalace</t>
  </si>
  <si>
    <t>Soupis</t>
  </si>
  <si>
    <t>{3fa5bcbc-c064-4ed5-85b8-bb5ee2a6c5a6}</t>
  </si>
  <si>
    <t>KRYCÍ LIST SOUPISU PRACÍ</t>
  </si>
  <si>
    <t>Objekt:</t>
  </si>
  <si>
    <t>24_2019 - Vnitřní instalace</t>
  </si>
  <si>
    <t>Soupis:</t>
  </si>
  <si>
    <t>24_2019 -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</si>
  <si>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</si>
  <si>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</si>
  <si>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</si>
  <si>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</si>
  <si>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</si>
  <si>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</si>
  <si>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</si>
  <si>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</si>
  <si>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</si>
  <si>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</si>
  <si>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</si>
  <si>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</si>
  <si>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</si>
  <si>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</si>
  <si>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</si>
  <si>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</si>
  <si>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</si>
  <si>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</si>
  <si>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</si>
  <si>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</si>
  <si>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</si>
  <si>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</si>
  <si>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</si>
  <si>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</si>
  <si>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</si>
  <si>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</si>
  <si>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</si>
  <si>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</si>
  <si>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</si>
  <si>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</si>
  <si>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</si>
  <si>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</si>
  <si>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</si>
  <si>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</si>
  <si>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139711101</t>
  </si>
  <si>
    <t>Vykopávky v uzavřených prostorách v hornině tř. 1 až 4</t>
  </si>
  <si>
    <t>m3</t>
  </si>
  <si>
    <t>CS ÚRS 2020 01</t>
  </si>
  <si>
    <t>4</t>
  </si>
  <si>
    <t>-1753150651</t>
  </si>
  <si>
    <t>PP</t>
  </si>
  <si>
    <t>Vykopávka v uzavřených prostorách s naložením výkopku na dopravní prostředek v hornině tř. 1 až 4</t>
  </si>
  <si>
    <t>P</t>
  </si>
  <si>
    <t>Poznámka k položce:_x000d_
výkr.č.D.1.4.1.b-01-10</t>
  </si>
  <si>
    <t>VV</t>
  </si>
  <si>
    <t>0,6*0,6*49</t>
  </si>
  <si>
    <t>161101101</t>
  </si>
  <si>
    <t>Svislé přemístění výkopku z horniny tř. 1 až 4 hl výkopu do 2,5 m</t>
  </si>
  <si>
    <t>1752969950</t>
  </si>
  <si>
    <t>Svislé přemístění výkopku bez naložení do dopravní nádoby avšak s vyprázdněním dopravní nádoby na hromadu nebo do dopravního prostředku z horniny tř. 1 až 4, při hloubce výkopu přes 0,5 do 2,5 m</t>
  </si>
  <si>
    <t>3</t>
  </si>
  <si>
    <t>167101101</t>
  </si>
  <si>
    <t>Nakládání výkopku z hornin tř. 1 až 4 do 100 m3</t>
  </si>
  <si>
    <t>-1271309593</t>
  </si>
  <si>
    <t>Nakládání, skládání a překládání neulehlého výkopku nebo sypaniny nakládání, množství do 100 m3, z hornin tř. 1 až 4</t>
  </si>
  <si>
    <t>174101101</t>
  </si>
  <si>
    <t>Zásyp jam, šachet rýh nebo kolem objektů sypaninou se zhutněním</t>
  </si>
  <si>
    <t>2037399350</t>
  </si>
  <si>
    <t>Zásyp sypaninou z jakékoliv horniny s uložením výkopku ve vrstvách se zhutněním jam, šachet, rýh nebo kolem objektů v těchto vykopávkách</t>
  </si>
  <si>
    <t>0,6*0,15*49</t>
  </si>
  <si>
    <t>5</t>
  </si>
  <si>
    <t>175151101</t>
  </si>
  <si>
    <t>Obsypání potrubí strojně sypaninou bez prohození, uloženou do 3 m</t>
  </si>
  <si>
    <t>-842594471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</si>
  <si>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</si>
  <si>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0,6*0,3*(49+12)</t>
  </si>
  <si>
    <t>6</t>
  </si>
  <si>
    <t>M</t>
  </si>
  <si>
    <t>583373080</t>
  </si>
  <si>
    <t>štěrkopísek (Horní Řasnice) frakce 0-2 třída B</t>
  </si>
  <si>
    <t>t</t>
  </si>
  <si>
    <t>8</t>
  </si>
  <si>
    <t>265630243</t>
  </si>
  <si>
    <t>štěrkopísek frakce 0-2 třída B</t>
  </si>
  <si>
    <t>10,98*1,6</t>
  </si>
  <si>
    <t>Vodorovné konstrukce</t>
  </si>
  <si>
    <t>7</t>
  </si>
  <si>
    <t>411388621</t>
  </si>
  <si>
    <t>Zabetonování otvorů tl do 150 mm ze suchých směsí pl do 0,25 m2 ve stropech</t>
  </si>
  <si>
    <t>kus</t>
  </si>
  <si>
    <t>1776379638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</si>
  <si>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</si>
  <si>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16+12</t>
  </si>
  <si>
    <t>451573111</t>
  </si>
  <si>
    <t>Lože pod potrubí otevřený výkop ze štěrkopísku</t>
  </si>
  <si>
    <t>1230175920</t>
  </si>
  <si>
    <t>Lože pod potrubí, stoky a drobné objekty v otevřeném výkopu z písku a štěrkopísku do 63 mm</t>
  </si>
  <si>
    <t>0,6*0,1*(49+12)</t>
  </si>
  <si>
    <t>Úpravy povrchů, podlahy a osazování výplní</t>
  </si>
  <si>
    <t>9</t>
  </si>
  <si>
    <t>612135101</t>
  </si>
  <si>
    <t>Hrubá výplň rýh ve stěnách maltou jakékoli šířky rýhy</t>
  </si>
  <si>
    <t>m2</t>
  </si>
  <si>
    <t>271658195</t>
  </si>
  <si>
    <t>Hrubá výplň rýh maltou jakékoli šířky rýhy ve stěnách</t>
  </si>
  <si>
    <t>(54+182+98)*0,15</t>
  </si>
  <si>
    <t>Ostatní konstrukce a práce, bourání</t>
  </si>
  <si>
    <t>10</t>
  </si>
  <si>
    <t>953941511</t>
  </si>
  <si>
    <t>Osazování věšáku pro vedení pod betonovým stropem</t>
  </si>
  <si>
    <t>-1142084858</t>
  </si>
  <si>
    <t>Osazení drobných kovových výrobků bez jejich dodání s vysekáním kapes pro upevňovací prvky se zazděním, zabetonováním nebo zalitím věšáků pro vedení pod betonovým stropem</t>
  </si>
  <si>
    <t>125+6</t>
  </si>
  <si>
    <t>11</t>
  </si>
  <si>
    <t>286156560</t>
  </si>
  <si>
    <t>instalační objímka pevná dvoušroubová HTPO DN 40</t>
  </si>
  <si>
    <t>-1374044154</t>
  </si>
  <si>
    <t>125</t>
  </si>
  <si>
    <t>12</t>
  </si>
  <si>
    <t>286156580</t>
  </si>
  <si>
    <t>instalační objímka pevná dvoušroubová HTPO DN 75</t>
  </si>
  <si>
    <t>841350043</t>
  </si>
  <si>
    <t>13</t>
  </si>
  <si>
    <t>286156620</t>
  </si>
  <si>
    <t>připevňovací matice pro HTPO</t>
  </si>
  <si>
    <t>553962326</t>
  </si>
  <si>
    <t>14</t>
  </si>
  <si>
    <t>286156630</t>
  </si>
  <si>
    <t>připevňovací šroub pro HTPO</t>
  </si>
  <si>
    <t>-856326746</t>
  </si>
  <si>
    <t>972054241</t>
  </si>
  <si>
    <t>Vybourání otvorů v ŽB stropech nebo klenbách pl do 0,09 m2 tl do 150 mm</t>
  </si>
  <si>
    <t>741372826</t>
  </si>
  <si>
    <t>Vybourání otvorů ve stropech nebo klenbách železobetonových bez odstranění podlahy a násypu, plochy do 0,09 m2, tl. do 150 mm</t>
  </si>
  <si>
    <t>16</t>
  </si>
  <si>
    <t>974031142</t>
  </si>
  <si>
    <t>Vysekání rýh ve zdivu cihelném hl do 70 mm š do 70 mm</t>
  </si>
  <si>
    <t>m</t>
  </si>
  <si>
    <t>-686392438</t>
  </si>
  <si>
    <t>Vysekání rýh ve zdivu cihelném na maltu vápennou nebo vápenocementovou do hl. 70 mm a šířky do 70 mm</t>
  </si>
  <si>
    <t>54</t>
  </si>
  <si>
    <t>17</t>
  </si>
  <si>
    <t>974031143</t>
  </si>
  <si>
    <t>Vysekání rýh ve zdivu cihelném hl do 70 mm š do 100 mm</t>
  </si>
  <si>
    <t>-1305662150</t>
  </si>
  <si>
    <t>Vysekání rýh ve zdivu cihelném na maltu vápennou nebo vápenocementovou do hl. 70 mm a šířky do 100 mm</t>
  </si>
  <si>
    <t>182</t>
  </si>
  <si>
    <t>18</t>
  </si>
  <si>
    <t>974031164</t>
  </si>
  <si>
    <t>Vysekání rýh ve zdivu cihelném hl do 150 mm š do 150 mm</t>
  </si>
  <si>
    <t>-18494603</t>
  </si>
  <si>
    <t>Vysekání rýh ve zdivu cihelném na maltu vápennou nebo vápenocementovou do hl. 150 mm a šířky do 150 mm</t>
  </si>
  <si>
    <t>98</t>
  </si>
  <si>
    <t>997</t>
  </si>
  <si>
    <t>Přesun sutě</t>
  </si>
  <si>
    <t>19</t>
  </si>
  <si>
    <t>997013151</t>
  </si>
  <si>
    <t>Vnitrostaveništní doprava suti a vybouraných hmot pro budovy v do 6 m s omezením mechanizace</t>
  </si>
  <si>
    <t>-2132486051</t>
  </si>
  <si>
    <t>Vnitrostaveništní doprava suti a vybouraných hmot vodorovně do 50 m svisle s omezením mechanizace pro budovy a haly výšky do 6 m</t>
  </si>
  <si>
    <t>7,668</t>
  </si>
  <si>
    <t>20</t>
  </si>
  <si>
    <t>997013509</t>
  </si>
  <si>
    <t>Příplatek k odvozu suti a vybouraných hmot na skládku ZKD 1 km přes 1 km</t>
  </si>
  <si>
    <t>-1379184434</t>
  </si>
  <si>
    <t>Odvoz suti a vybouraných hmot na skládku nebo meziskládku se složením, na vzdálenost Příplatek k ceně za každý další i započatý 1 km přes 1 km</t>
  </si>
  <si>
    <t>997013511</t>
  </si>
  <si>
    <t>Odvoz suti a vybouraných hmot z meziskládky na skládku do 1 km s naložením a se složením</t>
  </si>
  <si>
    <t>-1768507668</t>
  </si>
  <si>
    <t>Odvoz suti a vybouraných hmot z meziskládky na skládku s naložením a se složením, na vzdálenost do 1 km</t>
  </si>
  <si>
    <t>22</t>
  </si>
  <si>
    <t>997013831</t>
  </si>
  <si>
    <t>Poplatek za uložení stavebního směsného odpadu na skládce (skládkovné)</t>
  </si>
  <si>
    <t>-1735432355</t>
  </si>
  <si>
    <t>Poplatek za uložení stavebního odpadu na skládce (skládkovné) směsného</t>
  </si>
  <si>
    <t>PSV</t>
  </si>
  <si>
    <t>Práce a dodávky PSV</t>
  </si>
  <si>
    <t>721</t>
  </si>
  <si>
    <t>Zdravotechnika - vnitřní kanalizace</t>
  </si>
  <si>
    <t>23</t>
  </si>
  <si>
    <t>721110806</t>
  </si>
  <si>
    <t>Demontáž potrubí kameninové do DN 200</t>
  </si>
  <si>
    <t>1794134048</t>
  </si>
  <si>
    <t>Demontáž potrubí z kameninových trub normálních nebo kyselinovzdorných přes 100 do DN 200</t>
  </si>
  <si>
    <t>7+26+16</t>
  </si>
  <si>
    <t>24</t>
  </si>
  <si>
    <t>721171803</t>
  </si>
  <si>
    <t>Demontáž potrubí z PVC do D 75</t>
  </si>
  <si>
    <t>1902460348</t>
  </si>
  <si>
    <t>Demontáž potrubí z novodurových trub odpadních nebo připojovacích do D 75</t>
  </si>
  <si>
    <t>6+4+131+48</t>
  </si>
  <si>
    <t>25</t>
  </si>
  <si>
    <t>721171808</t>
  </si>
  <si>
    <t>Demontáž potrubí z PVC do D 114</t>
  </si>
  <si>
    <t>-82168729</t>
  </si>
  <si>
    <t>Demontáž potrubí z novodurových trub odpadních nebo připojovacích přes 75 do D 114</t>
  </si>
  <si>
    <t>68+4+26</t>
  </si>
  <si>
    <t>26</t>
  </si>
  <si>
    <t>721171915</t>
  </si>
  <si>
    <t>Potrubí z PP propojení potrubí DN 110</t>
  </si>
  <si>
    <t>-175116065</t>
  </si>
  <si>
    <t>Opravy odpadního potrubí plastového propojení dosavadního potrubí DN 110</t>
  </si>
  <si>
    <t>27</t>
  </si>
  <si>
    <t>721171917</t>
  </si>
  <si>
    <t>Potrubí z PP propojení potrubí DN 160</t>
  </si>
  <si>
    <t>-914173894</t>
  </si>
  <si>
    <t>Opravy odpadního potrubí plastového propojení dosavadního potrubí DN 160</t>
  </si>
  <si>
    <t>28</t>
  </si>
  <si>
    <t>592270000</t>
  </si>
  <si>
    <t>žlab odvodňovací ACO N100 typ 6,polymerbeton 100 x 13 x 15,5 x 16 cm</t>
  </si>
  <si>
    <t>32</t>
  </si>
  <si>
    <t>1234968217</t>
  </si>
  <si>
    <t>žlab odvodňovací polymerbetonový se spádem dna 0,5%, 1000x130x155/160 mm</t>
  </si>
  <si>
    <t>29</t>
  </si>
  <si>
    <t>592270250</t>
  </si>
  <si>
    <t xml:space="preserve">vpust žlabová krátký tvar ACO N100, H355, těsný odtok DN100  50 x 13 x 35,5 cm</t>
  </si>
  <si>
    <t>-1595897823</t>
  </si>
  <si>
    <t xml:space="preserve">vpust žlabová krátký tvar odvodňovací H=355mm těsný odtok DN100  50 x 13 x 35,5 cm</t>
  </si>
  <si>
    <t>30</t>
  </si>
  <si>
    <t>592270270</t>
  </si>
  <si>
    <t>čelo plné na začátek a konec žlabu ACO N100 typ 0-20, pro všechny stavební výšky</t>
  </si>
  <si>
    <t>1038712909</t>
  </si>
  <si>
    <t>čelo plné na začátek a konec odvodňovacího žlabu polymerický beton všechny stavební výšky</t>
  </si>
  <si>
    <t>2+2</t>
  </si>
  <si>
    <t>31</t>
  </si>
  <si>
    <t>721173401</t>
  </si>
  <si>
    <t>Potrubí kanalizační plastové svodné systém KG DN 110</t>
  </si>
  <si>
    <t>742414319</t>
  </si>
  <si>
    <t>Potrubí z plastových trub PVC SN4 svodné (ležaté) DN 110</t>
  </si>
  <si>
    <t>7+12</t>
  </si>
  <si>
    <t>721173402</t>
  </si>
  <si>
    <t>Potrubí kanalizační plastové svodné systém KG DN 125</t>
  </si>
  <si>
    <t>-1729194518</t>
  </si>
  <si>
    <t>Potrubí z plastových trub PVC SN4 svodné (ležaté) DN 125</t>
  </si>
  <si>
    <t>33</t>
  </si>
  <si>
    <t>721173403</t>
  </si>
  <si>
    <t>Potrubí kanalizační plastové svodné systém KG DN 160</t>
  </si>
  <si>
    <t>1962393579</t>
  </si>
  <si>
    <t>Potrubí z plastových trub PVC SN4 svodné (ležaté) DN 160</t>
  </si>
  <si>
    <t>34</t>
  </si>
  <si>
    <t>721174004</t>
  </si>
  <si>
    <t>Potrubí kanalizační z PP svodné systém HT DN 70</t>
  </si>
  <si>
    <t>1261143328</t>
  </si>
  <si>
    <t>Potrubí z plastových trub polypropylenové svodné (ležaté) DN 70</t>
  </si>
  <si>
    <t>35</t>
  </si>
  <si>
    <t>721174024</t>
  </si>
  <si>
    <t>Potrubí kanalizační z PP odpadní systém HT DN 70</t>
  </si>
  <si>
    <t>1261460807</t>
  </si>
  <si>
    <t>Potrubí z plastových trub polypropylenové odpadní (svislé) DN 70</t>
  </si>
  <si>
    <t>36</t>
  </si>
  <si>
    <t>721174025</t>
  </si>
  <si>
    <t>Potrubí kanalizační z PP odpadní systém HT DN 100</t>
  </si>
  <si>
    <t>-1601818375</t>
  </si>
  <si>
    <t>Potrubí z plastových trub polypropylenové odpadní (svislé) DN 100</t>
  </si>
  <si>
    <t>68</t>
  </si>
  <si>
    <t>37</t>
  </si>
  <si>
    <t>721174026</t>
  </si>
  <si>
    <t>Potrubí kanalizační z PP odpadní systém HT DN 125</t>
  </si>
  <si>
    <t>1638492635</t>
  </si>
  <si>
    <t>Potrubí z plastových trub polypropylenové odpadní (svislé) DN 125</t>
  </si>
  <si>
    <t>38</t>
  </si>
  <si>
    <t>721174042</t>
  </si>
  <si>
    <t>Potrubí kanalizační z PP připojovací systém HT DN 32</t>
  </si>
  <si>
    <t>-302953243</t>
  </si>
  <si>
    <t>Potrubí z plastových trub polypropylenové připojovací DN 32</t>
  </si>
  <si>
    <t>39</t>
  </si>
  <si>
    <t>721174043</t>
  </si>
  <si>
    <t>Potrubí kanalizační z PP připojovací systém HT DN 50</t>
  </si>
  <si>
    <t>1567182071</t>
  </si>
  <si>
    <t>Potrubí z plastových trub polypropylenové připojovací DN 50</t>
  </si>
  <si>
    <t>48</t>
  </si>
  <si>
    <t>40</t>
  </si>
  <si>
    <t>721174045</t>
  </si>
  <si>
    <t>Potrubí kanalizační z PP připojovací systém HT DN 100</t>
  </si>
  <si>
    <t>2124386606</t>
  </si>
  <si>
    <t>Potrubí z plastových trub polypropylenové připojovací DN 100</t>
  </si>
  <si>
    <t>41</t>
  </si>
  <si>
    <t>721194105</t>
  </si>
  <si>
    <t>Vyvedení a upevnění odpadních výpustek DN 50</t>
  </si>
  <si>
    <t>-1211994662</t>
  </si>
  <si>
    <t>Vyměření přípojek na potrubí vyvedení a upevnění odpadních výpustek DN 50</t>
  </si>
  <si>
    <t>42</t>
  </si>
  <si>
    <t>721194109</t>
  </si>
  <si>
    <t>Vyvedení a upevnění odpadních výpustek DN 100</t>
  </si>
  <si>
    <t>-746252467</t>
  </si>
  <si>
    <t>Vyměření přípojek na potrubí vyvedení a upevnění odpadních výpustek DN 100</t>
  </si>
  <si>
    <t>43</t>
  </si>
  <si>
    <t>721211422</t>
  </si>
  <si>
    <t>Vpusť podlahová se svislým odtokem DN 50/75/110 mřížka nerez 138x138</t>
  </si>
  <si>
    <t>1695449370</t>
  </si>
  <si>
    <t>Podlahové vpusti se svislým odtokem DN 50/75/110 mřížka nerez 138x138</t>
  </si>
  <si>
    <t>44</t>
  </si>
  <si>
    <t>721273153</t>
  </si>
  <si>
    <t>Hlavice ventilační polypropylen PP DN 110</t>
  </si>
  <si>
    <t>232869796</t>
  </si>
  <si>
    <t xml:space="preserve">Ventilační hlavice z polypropylenu (PP) DN 110 </t>
  </si>
  <si>
    <t>45</t>
  </si>
  <si>
    <t>721274121</t>
  </si>
  <si>
    <t>Přivzdušňovací ventil vnitřní odpadních potrubí do DN 50</t>
  </si>
  <si>
    <t>793095969</t>
  </si>
  <si>
    <t>Ventily přivzdušňovací odpadních potrubí vnitřní od DN 32 do DN 50</t>
  </si>
  <si>
    <t>46</t>
  </si>
  <si>
    <t>721274122</t>
  </si>
  <si>
    <t>Přivzdušňovací ventil vnitřní odpadních potrubí DN 75</t>
  </si>
  <si>
    <t>846876051</t>
  </si>
  <si>
    <t>Ventily přivzdušňovací odpadních potrubí vnitřní DN 75</t>
  </si>
  <si>
    <t>47</t>
  </si>
  <si>
    <t>721274124</t>
  </si>
  <si>
    <t>Přivzdušňovací ventil vnitřní odpadních potrubí DN 110</t>
  </si>
  <si>
    <t>-903123925</t>
  </si>
  <si>
    <t>Ventily přivzdušňovací odpadních potrubí vnitřní DN 110</t>
  </si>
  <si>
    <t>562456030</t>
  </si>
  <si>
    <t>mřížka větrací plast VM 200x200 B bílá se síťovinou</t>
  </si>
  <si>
    <t>-1394034827</t>
  </si>
  <si>
    <t>mřížka větrací plast 200x200 bílá se síťovinou</t>
  </si>
  <si>
    <t>2+1+2</t>
  </si>
  <si>
    <t>49</t>
  </si>
  <si>
    <t>551618410</t>
  </si>
  <si>
    <t>vtok se zápachovou uzávěrkou DN 32 - odvod kondenzátu</t>
  </si>
  <si>
    <t>-1125642634</t>
  </si>
  <si>
    <t>50</t>
  </si>
  <si>
    <t>551618400</t>
  </si>
  <si>
    <t xml:space="preserve">vtok s fixační objímkou k HL 100 HL 20  DN40 6/4"</t>
  </si>
  <si>
    <t>1024559625</t>
  </si>
  <si>
    <t>vtok s fixační objímkou DN40 6/4"</t>
  </si>
  <si>
    <t>51</t>
  </si>
  <si>
    <t>721290111</t>
  </si>
  <si>
    <t>Zkouška těsnosti potrubí kanalizace vodou do DN 125</t>
  </si>
  <si>
    <t>-1687564058</t>
  </si>
  <si>
    <t>Zkouška těsnosti kanalizace v objektech vodou do DN 125</t>
  </si>
  <si>
    <t>7+26+6+4+68+4+131+48+26+12</t>
  </si>
  <si>
    <t>52</t>
  </si>
  <si>
    <t>721290112</t>
  </si>
  <si>
    <t>Zkouška těsnosti potrubí kanalizace vodou do DN 200</t>
  </si>
  <si>
    <t>53272589</t>
  </si>
  <si>
    <t>Zkouška těsnosti kanalizace v objektech vodou DN 150 nebo DN 200</t>
  </si>
  <si>
    <t>53</t>
  </si>
  <si>
    <t>725980123</t>
  </si>
  <si>
    <t>Dvířka 30/30</t>
  </si>
  <si>
    <t>1640716785</t>
  </si>
  <si>
    <t>Dvířka 15/30</t>
  </si>
  <si>
    <t>3+3</t>
  </si>
  <si>
    <t>721290822</t>
  </si>
  <si>
    <t>Přemístění vnitrostaveništní demontovaných hmot vnitřní kanalizace v objektech výšky do 12 m</t>
  </si>
  <si>
    <t>-1920957239</t>
  </si>
  <si>
    <t>Vnitrostaveništní přemístění vybouraných (demontovaných) hmot vnitřní kanalizace vodorovně do 100 m v objektech výšky přes 6 do 12 m</t>
  </si>
  <si>
    <t>2,026</t>
  </si>
  <si>
    <t>55</t>
  </si>
  <si>
    <t>998721102</t>
  </si>
  <si>
    <t>Přesun hmot tonážní pro vnitřní kanalizace v objektech v do 12 m</t>
  </si>
  <si>
    <t>-771112363</t>
  </si>
  <si>
    <t>Přesun hmot pro vnitřní kanalizace stanovený z hmotnosti přesunovaného materiálu vodorovná dopravní vzdálenost do 50 m v objektech výšky přes 6 do 12 m</t>
  </si>
  <si>
    <t>722</t>
  </si>
  <si>
    <t>Zdravotechnika - vnitřní vodovod</t>
  </si>
  <si>
    <t>56</t>
  </si>
  <si>
    <t>722130802</t>
  </si>
  <si>
    <t>Demontáž potrubí ocelové pozinkované závitové do DN 40</t>
  </si>
  <si>
    <t>2009950644</t>
  </si>
  <si>
    <t>Demontáž potrubí z ocelových trubek pozinkovaných závitových přes 25 do DN 40</t>
  </si>
  <si>
    <t>32+42</t>
  </si>
  <si>
    <t>57</t>
  </si>
  <si>
    <t>722170801</t>
  </si>
  <si>
    <t>Demontáž rozvodů vody z plastů do D 25</t>
  </si>
  <si>
    <t>-1053153296</t>
  </si>
  <si>
    <t>Demontáž rozvodů vody z plastů do D 25 mm</t>
  </si>
  <si>
    <t>188</t>
  </si>
  <si>
    <t>58</t>
  </si>
  <si>
    <t>722170804</t>
  </si>
  <si>
    <t>Demontáž rozvodů vody z plastů do D 50</t>
  </si>
  <si>
    <t>-443444307</t>
  </si>
  <si>
    <t>Demontáž rozvodů vody z plastů přes 25 do D 50 mm</t>
  </si>
  <si>
    <t>72</t>
  </si>
  <si>
    <t>59</t>
  </si>
  <si>
    <t>722140105</t>
  </si>
  <si>
    <t>Potrubí vodovodní ocelové z ušlechtilé oceli spojované lisováním DN 32</t>
  </si>
  <si>
    <t>-752039142</t>
  </si>
  <si>
    <t>Potrubí z ocelových trubek z ušlechtilé oceli spojované lisováním (mapress) DN 32</t>
  </si>
  <si>
    <t>60</t>
  </si>
  <si>
    <t>722140106</t>
  </si>
  <si>
    <t>Potrubí vodovodní ocelové z ušlechtilé oceli spojované lisováním DN 40</t>
  </si>
  <si>
    <t>1605831231</t>
  </si>
  <si>
    <t>Potrubí z ocelových trubek z ušlechtilé oceli spojované lisováním (mapress) DN 40</t>
  </si>
  <si>
    <t>61</t>
  </si>
  <si>
    <t>722181114</t>
  </si>
  <si>
    <t>Ochrana vodovodního potrubí plstěnými pásy DN 32 a DN 40 mm</t>
  </si>
  <si>
    <t>-1298047399</t>
  </si>
  <si>
    <t>Ochrana potrubí plstěnými pásy DN 32 a DN 40</t>
  </si>
  <si>
    <t>6+24</t>
  </si>
  <si>
    <t>62</t>
  </si>
  <si>
    <t>722176112</t>
  </si>
  <si>
    <t>Montáž potrubí plastové spojované svary polyfuzně do D 20 mm</t>
  </si>
  <si>
    <t>-490070184</t>
  </si>
  <si>
    <t>Montáž potrubí z plastových trub svařovaných polyfuzně D přes 16 do 20 mm</t>
  </si>
  <si>
    <t>63</t>
  </si>
  <si>
    <t>286151330</t>
  </si>
  <si>
    <t>trubka tlaková PPR řada PN 16 20 x 2,8 x 4000 mm</t>
  </si>
  <si>
    <t>1051011000</t>
  </si>
  <si>
    <t>trubka tlaková PP-RCT řada PN 16 20 x 2,3 x 4000 mm</t>
  </si>
  <si>
    <t>64</t>
  </si>
  <si>
    <t>722176113</t>
  </si>
  <si>
    <t>Montáž potrubí plastové spojované svary polyfuzně do D 25 mm</t>
  </si>
  <si>
    <t>-497161138</t>
  </si>
  <si>
    <t>Montáž potrubí z plastových trub svařovaných polyfuzně D přes 20 do 25 mm</t>
  </si>
  <si>
    <t>65</t>
  </si>
  <si>
    <t>286151350</t>
  </si>
  <si>
    <t>trubka tlaková PPR řada PN 16 25 x 3,5 x 4000 mm</t>
  </si>
  <si>
    <t>-27426902</t>
  </si>
  <si>
    <t>trubka tlaková PP-RCT řada PN 16 25 x 2,8 x 4000 mm</t>
  </si>
  <si>
    <t>66</t>
  </si>
  <si>
    <t>722176114</t>
  </si>
  <si>
    <t>Montáž potrubí plastové spojované svary polyfuzně do D 32 mm</t>
  </si>
  <si>
    <t>-1209467637</t>
  </si>
  <si>
    <t>Montáž potrubí z plastových trub svařovaných polyfuzně D přes 25 do 32 mm</t>
  </si>
  <si>
    <t>67</t>
  </si>
  <si>
    <t>286151380</t>
  </si>
  <si>
    <t>trubka tlaková PPR řada PN 16 32 x 4,4 x 4000 mm</t>
  </si>
  <si>
    <t>1346953923</t>
  </si>
  <si>
    <t>trubka tlaková PP-RCT řada PN 16 32 x 3,6 x 4000 mm</t>
  </si>
  <si>
    <t>722176115</t>
  </si>
  <si>
    <t>Montáž potrubí plastové spojované svary polyfuzně do D 40 mm</t>
  </si>
  <si>
    <t>-1685178319</t>
  </si>
  <si>
    <t>Montáž potrubí z plastových trub svařovaných polyfuzně D přes 32 do 40 mm</t>
  </si>
  <si>
    <t>69</t>
  </si>
  <si>
    <t>286151400</t>
  </si>
  <si>
    <t>trubka tlaková PPR řada PN 16 40 x 5,5 x 4000 mm</t>
  </si>
  <si>
    <t>939927349</t>
  </si>
  <si>
    <t>trubka tlaková PPR-CT řada PN 16 40 x 4,5 x 4000 mm</t>
  </si>
  <si>
    <t>70</t>
  </si>
  <si>
    <t>283771420</t>
  </si>
  <si>
    <t>izolace potrubí Mirelon Pro 20 x 13 mm</t>
  </si>
  <si>
    <t>554758567</t>
  </si>
  <si>
    <t>izolace tepelná potrubí z pěnového polyetylenu 20 x 13 mm</t>
  </si>
  <si>
    <t>71</t>
  </si>
  <si>
    <t>283771120</t>
  </si>
  <si>
    <t>izolace potrubí Mirelon Pro 28 x 13 mm</t>
  </si>
  <si>
    <t>460208930</t>
  </si>
  <si>
    <t>izolace tepelná potrubí z pěnového polyetylenu 28 x 13 mm</t>
  </si>
  <si>
    <t>283770520</t>
  </si>
  <si>
    <t>izolace potrubí Mirelon Pro 32 x 13 mm</t>
  </si>
  <si>
    <t>762968495</t>
  </si>
  <si>
    <t>izolace tepelná potrubí z pěnového polyetylenu 32 x 13 mm</t>
  </si>
  <si>
    <t>73</t>
  </si>
  <si>
    <t>283770580</t>
  </si>
  <si>
    <t>izolace potrubí Mirelon Pro 40 x 13 mm</t>
  </si>
  <si>
    <t>721581685</t>
  </si>
  <si>
    <t>izolace tepelná potrubí z pěnového polyetylenu 40 x 13 mm</t>
  </si>
  <si>
    <t>74</t>
  </si>
  <si>
    <t>722182011</t>
  </si>
  <si>
    <t>Podpůrný žlab pro potrubí D 20</t>
  </si>
  <si>
    <t>232918716</t>
  </si>
  <si>
    <t>Podpůrný žlab pro potrubí průměru D 20</t>
  </si>
  <si>
    <t>75</t>
  </si>
  <si>
    <t>722182012</t>
  </si>
  <si>
    <t>Podpůrný žlab pro potrubí D 25</t>
  </si>
  <si>
    <t>-1948250571</t>
  </si>
  <si>
    <t>Podpůrný žlab pro potrubí průměru D 25</t>
  </si>
  <si>
    <t>76</t>
  </si>
  <si>
    <t>722182013</t>
  </si>
  <si>
    <t>Podpůrný žlab pro potrubí D 32</t>
  </si>
  <si>
    <t>-1907862460</t>
  </si>
  <si>
    <t>Podpůrný žlab pro potrubí průměru D 32</t>
  </si>
  <si>
    <t>77</t>
  </si>
  <si>
    <t>722182014</t>
  </si>
  <si>
    <t>Podpůrný žlab pro potrubí D 40</t>
  </si>
  <si>
    <t>1698888477</t>
  </si>
  <si>
    <t>Podpůrný žlab pro potrubí průměru D 40</t>
  </si>
  <si>
    <t>78</t>
  </si>
  <si>
    <t>722220111</t>
  </si>
  <si>
    <t>Nástěnka pro výtokový ventil G 1/2 s jedním závitem</t>
  </si>
  <si>
    <t>-894077129</t>
  </si>
  <si>
    <t>Armatury s jedním závitem nástěnky pro výtokový ventil G 1/2</t>
  </si>
  <si>
    <t>79</t>
  </si>
  <si>
    <t>551119990</t>
  </si>
  <si>
    <t>ventil rohový kulový s filtrem IVAR 1/2" x 3/8"</t>
  </si>
  <si>
    <t>269672904</t>
  </si>
  <si>
    <t>ventil rohový kulový s filtrem 1/2" x 3/8"</t>
  </si>
  <si>
    <t>80</t>
  </si>
  <si>
    <t>722220121</t>
  </si>
  <si>
    <t>Nástěnka pro baterii G 1/2 s jedním závitem</t>
  </si>
  <si>
    <t>pár</t>
  </si>
  <si>
    <t>1394707286</t>
  </si>
  <si>
    <t>Armatury s jedním závitem nástěnky pro baterii G 1/2</t>
  </si>
  <si>
    <t>81</t>
  </si>
  <si>
    <t>722239101</t>
  </si>
  <si>
    <t>Montáž armatur vodovodních se dvěma závity G 1/2</t>
  </si>
  <si>
    <t>-84904510</t>
  </si>
  <si>
    <t>Armatury se dvěma závity montáž vodovodních armatur se dvěma závity ostatních typů G 1/2</t>
  </si>
  <si>
    <t>82</t>
  </si>
  <si>
    <t>551112260</t>
  </si>
  <si>
    <t>ventil přímý průchozí mosazný K-83T 1/2"</t>
  </si>
  <si>
    <t>1970511012</t>
  </si>
  <si>
    <t>ventil přímý průchozí mosazný 1/2"</t>
  </si>
  <si>
    <t>83</t>
  </si>
  <si>
    <t>722239102</t>
  </si>
  <si>
    <t>Montáž armatur vodovodních se dvěma závity G 3/4</t>
  </si>
  <si>
    <t>1459364321</t>
  </si>
  <si>
    <t>Armatury se dvěma závity montáž vodovodních armatur se dvěma závity ostatních typů G 3/4</t>
  </si>
  <si>
    <t>84</t>
  </si>
  <si>
    <t>551280000</t>
  </si>
  <si>
    <t>ventil vyvažovací stoupačkový dvouregulační CIM 727 3/4"</t>
  </si>
  <si>
    <t>1464531898</t>
  </si>
  <si>
    <t xml:space="preserve">ventil vyvažovací stoupačkový dvouregulační  3/4"</t>
  </si>
  <si>
    <t>1+1</t>
  </si>
  <si>
    <t>85</t>
  </si>
  <si>
    <t>551112280</t>
  </si>
  <si>
    <t>ventil přímý průchozí mosazný K-83T 3/4"</t>
  </si>
  <si>
    <t>696698322</t>
  </si>
  <si>
    <t>ventil přímý průchozí mosazný 3/4"</t>
  </si>
  <si>
    <t>86</t>
  </si>
  <si>
    <t>722239103</t>
  </si>
  <si>
    <t>Montáž armatur vodovodních se dvěma závity G 1</t>
  </si>
  <si>
    <t>-452339581</t>
  </si>
  <si>
    <t>Armatury se dvěma závity montáž vodovodních armatur se dvěma závity ostatních typů G 1</t>
  </si>
  <si>
    <t>2+1</t>
  </si>
  <si>
    <t>87</t>
  </si>
  <si>
    <t>551112300</t>
  </si>
  <si>
    <t>ventil přímý průchozí mosazný K-83T 1"</t>
  </si>
  <si>
    <t>-236976159</t>
  </si>
  <si>
    <t>ventil přímý průchozí mosazný 1"</t>
  </si>
  <si>
    <t>88</t>
  </si>
  <si>
    <t>426105820</t>
  </si>
  <si>
    <t>čerpadlo oběhové teplovodní Grundfos ALPHA2 25-40 230V 180mm</t>
  </si>
  <si>
    <t>-1238116225</t>
  </si>
  <si>
    <t>čerpadlo oběhové teplovodní závitové DN 25 pro TUV výtlak 4 m Qmax 2.2 m3/h PN 10</t>
  </si>
  <si>
    <t>89</t>
  </si>
  <si>
    <t>722239104</t>
  </si>
  <si>
    <t>Montáž armatur vodovodních se dvěma závity G 5/4</t>
  </si>
  <si>
    <t>896389111</t>
  </si>
  <si>
    <t>Armatury se dvěma závity montáž vodovodních armatur se dvěma závity ostatních typů G 5/4</t>
  </si>
  <si>
    <t>90</t>
  </si>
  <si>
    <t>551112320</t>
  </si>
  <si>
    <t>ventil přímý průchozí mosazný K-83T 5/4"</t>
  </si>
  <si>
    <t>-1120210073</t>
  </si>
  <si>
    <t>ventil přímý průchozí mosazný 5/4"</t>
  </si>
  <si>
    <t>91</t>
  </si>
  <si>
    <t>551186140</t>
  </si>
  <si>
    <t>oddělovač potrubní, BA295, mosaz, připojení 1 1/2", světlost DN 40</t>
  </si>
  <si>
    <t>1312742385</t>
  </si>
  <si>
    <t xml:space="preserve">oddělovač potrubní, BA295, mosaz, připojení    1 1/2", světlost DN 40</t>
  </si>
  <si>
    <t>92</t>
  </si>
  <si>
    <t>722250133</t>
  </si>
  <si>
    <t>Hydrantový systém s tvarově stálou hadicí D 25 x 30 m celoplechový</t>
  </si>
  <si>
    <t>soubor</t>
  </si>
  <si>
    <t>-1634107574</t>
  </si>
  <si>
    <t>Požární příslušenství a armatury hydrantový systém s tvarově stálou hadicí celoplechový D 25 x 30 m, nástěnný, bílý</t>
  </si>
  <si>
    <t>93</t>
  </si>
  <si>
    <t>722290215</t>
  </si>
  <si>
    <t>Zkouška těsnosti vodovodního potrubí hrdlového nebo přírubového do DN 100</t>
  </si>
  <si>
    <t>1494097949</t>
  </si>
  <si>
    <t>Zkoušky, proplach a desinfekce vodovodního potrubí zkoušky těsnosti vodovodního potrubí hrdlového nebo přírubového do DN 100</t>
  </si>
  <si>
    <t>188+72+32+42</t>
  </si>
  <si>
    <t>94</t>
  </si>
  <si>
    <t>722290234</t>
  </si>
  <si>
    <t>Proplach a dezinfekce vodovodního potrubí do DN 80</t>
  </si>
  <si>
    <t>-1318665824</t>
  </si>
  <si>
    <t>Zkoušky, proplach a desinfekce vodovodního potrubí proplach a desinfekce vodovodního potrubí do DN 80</t>
  </si>
  <si>
    <t>95</t>
  </si>
  <si>
    <t>722290822</t>
  </si>
  <si>
    <t>Přemístění vnitrostaveništní demontovaných hmot pro vnitřní vodovod v objektech výšky do 12 m</t>
  </si>
  <si>
    <t>2033173646</t>
  </si>
  <si>
    <t>Vnitrostaveništní přemístění vybouraných (demontovaných) hmot vnitřní vodovod vodorovně do 100 m v objektech výšky přes 6 do 12 m</t>
  </si>
  <si>
    <t>0,441</t>
  </si>
  <si>
    <t>96</t>
  </si>
  <si>
    <t>998722102</t>
  </si>
  <si>
    <t>Přesun hmot tonážní pro vnitřní vodovod v objektech v do 12 m</t>
  </si>
  <si>
    <t>614170760</t>
  </si>
  <si>
    <t>Přesun hmot pro vnitřní vodovod stanovený z hmotnosti přesunovaného materiálu vodorovná dopravní vzdálenost do 50 m v objektech výšky přes 6 do 12 m</t>
  </si>
  <si>
    <t>725</t>
  </si>
  <si>
    <t>Zdravotechnika - zařizovací předměty</t>
  </si>
  <si>
    <t>97</t>
  </si>
  <si>
    <t>725122817</t>
  </si>
  <si>
    <t>Demontáž pisoárových stání bez nádrže a jedním záchodkem</t>
  </si>
  <si>
    <t>-1900474923</t>
  </si>
  <si>
    <t>Demontáž pisoárů bez nádrže s rohovým ventilem s 1 záchodkem</t>
  </si>
  <si>
    <t>725310823</t>
  </si>
  <si>
    <t>Demontáž dřez jednoduchý vestavěný v kuchyňských sestavách bez výtokových armatur</t>
  </si>
  <si>
    <t>-2100315070</t>
  </si>
  <si>
    <t>Demontáž dřezů jednodílných bez výtokových armatur vestavěných v kuchyňských sestavách</t>
  </si>
  <si>
    <t>99</t>
  </si>
  <si>
    <t>725330820</t>
  </si>
  <si>
    <t>Demontáž výlevka diturvitová</t>
  </si>
  <si>
    <t>-1672545869</t>
  </si>
  <si>
    <t>Demontáž výlevek bez výtokových armatur a bez nádrže a splachovacího potrubí diturvitových</t>
  </si>
  <si>
    <t>1+2</t>
  </si>
  <si>
    <t>100</t>
  </si>
  <si>
    <t>725530823</t>
  </si>
  <si>
    <t>Demontáž ohřívač elektrický tlakový do 200 litrů</t>
  </si>
  <si>
    <t>-948730484</t>
  </si>
  <si>
    <t>Demontáž elektrických zásobníkových ohřívačů vody tlakových od 50 do 200 l</t>
  </si>
  <si>
    <t>101</t>
  </si>
  <si>
    <t>725110811</t>
  </si>
  <si>
    <t>Demontáž klozetů splachovací s nádrží</t>
  </si>
  <si>
    <t>336769453</t>
  </si>
  <si>
    <t>Demontáž klozetů splachovacích s nádrží nebo tlakovým splachovačem</t>
  </si>
  <si>
    <t xml:space="preserve">Poznámka k položce:_x000d_
výkr.č.D.1.4.1.b-01-10_x000d_
</t>
  </si>
  <si>
    <t>4+5</t>
  </si>
  <si>
    <t>102</t>
  </si>
  <si>
    <t>725210821</t>
  </si>
  <si>
    <t>Demontáž umyvadel bez výtokových armatur</t>
  </si>
  <si>
    <t>655187674</t>
  </si>
  <si>
    <t>Demontáž umyvadel bez výtokových armatur umyvadel</t>
  </si>
  <si>
    <t>3+4</t>
  </si>
  <si>
    <t>103</t>
  </si>
  <si>
    <t>725820801</t>
  </si>
  <si>
    <t>Demontáž baterie nástěnné do G 3 / 4</t>
  </si>
  <si>
    <t>2126626495</t>
  </si>
  <si>
    <t>Demontáž baterií nástěnných do G 3/4</t>
  </si>
  <si>
    <t>7+3+2</t>
  </si>
  <si>
    <t>104</t>
  </si>
  <si>
    <t>725860811</t>
  </si>
  <si>
    <t>Demontáž uzávěrů zápachu jednoduchých</t>
  </si>
  <si>
    <t>1830442683</t>
  </si>
  <si>
    <t>Demontáž zápachových uzávěrek pro zařizovací předměty jednoduchých</t>
  </si>
  <si>
    <t>7+3+2+2</t>
  </si>
  <si>
    <t>105</t>
  </si>
  <si>
    <t>725119125</t>
  </si>
  <si>
    <t>Montáž klozetových mís závěsných na nosné stěny</t>
  </si>
  <si>
    <t>-1053775791</t>
  </si>
  <si>
    <t>Zařízení záchodů montáž klozetových mís závěsných na nosné stěny</t>
  </si>
  <si>
    <t>12+1</t>
  </si>
  <si>
    <t>106</t>
  </si>
  <si>
    <t>642360410</t>
  </si>
  <si>
    <t>klozet keramický závěsný hluboké splachování (OLYMP 820611) bílý</t>
  </si>
  <si>
    <t>29663181</t>
  </si>
  <si>
    <t>klozet keramický závěsný hluboké splachování bílý</t>
  </si>
  <si>
    <t>107</t>
  </si>
  <si>
    <t>642360510</t>
  </si>
  <si>
    <t>klozet keramický závěsný hluboké splachování handicap (OLYMP 820642) bílý</t>
  </si>
  <si>
    <t>797254585</t>
  </si>
  <si>
    <t>klozet keramický závěsný hluboké splachování handicap bílý</t>
  </si>
  <si>
    <t>108</t>
  </si>
  <si>
    <t>551673810</t>
  </si>
  <si>
    <t>sedátko klozetové s poklopem duroplastové - LYRA bílé</t>
  </si>
  <si>
    <t>-497381772</t>
  </si>
  <si>
    <t>sedátko klozetové s poklopem duroplastové bílé</t>
  </si>
  <si>
    <t>109</t>
  </si>
  <si>
    <t>551666140</t>
  </si>
  <si>
    <t xml:space="preserve">souprava pro připojení závěsného WC HL222/1  DN 110</t>
  </si>
  <si>
    <t>1500188546</t>
  </si>
  <si>
    <t>souprava pro připojení závěsného WC DN 110</t>
  </si>
  <si>
    <t>110</t>
  </si>
  <si>
    <t>725219102</t>
  </si>
  <si>
    <t>Montáž umyvadla připevněného na šrouby do zdiva</t>
  </si>
  <si>
    <t>1407688605</t>
  </si>
  <si>
    <t>Umyvadla montáž umyvadel ostatních typů na šrouby do zdiva</t>
  </si>
  <si>
    <t>10+1</t>
  </si>
  <si>
    <t>111</t>
  </si>
  <si>
    <t>642110060</t>
  </si>
  <si>
    <t>umyvadlo keramické závěsné CUBITO 60 x 45 cm bílé</t>
  </si>
  <si>
    <t>643410100</t>
  </si>
  <si>
    <t>umyvadlo keramické závěsné bílé 600x450x170 mm</t>
  </si>
  <si>
    <t>112</t>
  </si>
  <si>
    <t>642110500</t>
  </si>
  <si>
    <t>umyvadlo keramické závěsné bez otvoru invalidní ZITA 1335.0 64 cm bílé</t>
  </si>
  <si>
    <t>1663251290</t>
  </si>
  <si>
    <t>umyvadlo keramické závěsné bez otvoru invalidní 65 cm bílé</t>
  </si>
  <si>
    <t>113</t>
  </si>
  <si>
    <t>642110090</t>
  </si>
  <si>
    <t>kryt na sifon CUBITO bílý</t>
  </si>
  <si>
    <t>281911666</t>
  </si>
  <si>
    <t>kryt sifonu keramický bílý 210x285x345 mm</t>
  </si>
  <si>
    <t>114</t>
  </si>
  <si>
    <t>725829131</t>
  </si>
  <si>
    <t>Montáž baterie umyvadlové stojánkové G 1/2 ostatní typ</t>
  </si>
  <si>
    <t>1616739834</t>
  </si>
  <si>
    <t>Baterie umyvadlové montáž ostatních typů stojánkových G 1/2</t>
  </si>
  <si>
    <t>115</t>
  </si>
  <si>
    <t>551456380</t>
  </si>
  <si>
    <t>baterie umyvadlová stojánková páková Vega New 1804F-NEW, Eko-páka, s ovl.výpusti 5/4", výtokové rameno 110mm chrom</t>
  </si>
  <si>
    <t>996593300</t>
  </si>
  <si>
    <t>baterie umyvadlová stojánková páková s ovl.výpusti 5/4", výtokové rameno 110mm chrom</t>
  </si>
  <si>
    <t>116</t>
  </si>
  <si>
    <t>725869101</t>
  </si>
  <si>
    <t>Montáž zápachových uzávěrek umyvadlových do DN 40</t>
  </si>
  <si>
    <t>408838256</t>
  </si>
  <si>
    <t>Zápachové uzávěrky zařizovacích předmětů montáž zápachových uzávěrek umyvadlových do DN 40</t>
  </si>
  <si>
    <t>117</t>
  </si>
  <si>
    <t>551613220</t>
  </si>
  <si>
    <t>uzávěrka zápachová umyvadlová s krycí růžicí odtoku HL132/40 DN 40</t>
  </si>
  <si>
    <t>268505652</t>
  </si>
  <si>
    <t>uzávěrka zápachová umyvadlová s krycí růžicí odtoku DN 40, chrom</t>
  </si>
  <si>
    <t>118</t>
  </si>
  <si>
    <t>551666340</t>
  </si>
  <si>
    <t>sifon umyvadlový pro tělesně postižené HL137/40 DN 40</t>
  </si>
  <si>
    <t>1837322869</t>
  </si>
  <si>
    <t>sifon umyvadlový pro tělesně postižené DN 40</t>
  </si>
  <si>
    <t>119</t>
  </si>
  <si>
    <t>725339111</t>
  </si>
  <si>
    <t>Montáž výlevky</t>
  </si>
  <si>
    <t>596293851</t>
  </si>
  <si>
    <t>Výlevky montáž výlevky</t>
  </si>
  <si>
    <t>1+1+1</t>
  </si>
  <si>
    <t>120</t>
  </si>
  <si>
    <t>642711010</t>
  </si>
  <si>
    <t>výlevka keramická MIRA bílá</t>
  </si>
  <si>
    <t>2050488103</t>
  </si>
  <si>
    <t>výlevka keramická volně stojící</t>
  </si>
  <si>
    <t>121</t>
  </si>
  <si>
    <t>642862510</t>
  </si>
  <si>
    <t>mřížka plastová sklopná k výlevce MIRA</t>
  </si>
  <si>
    <t>-666417924</t>
  </si>
  <si>
    <t>mřížka plastová sklopná k výlevce</t>
  </si>
  <si>
    <t>122</t>
  </si>
  <si>
    <t>725821312</t>
  </si>
  <si>
    <t>Baterie dřezové nástěnné pákové s otáčivým kulatým ústím a délkou ramínka 300 mm</t>
  </si>
  <si>
    <t>1549258768</t>
  </si>
  <si>
    <t>Baterie dřezové nástěnné pákové s otáčivým kulatým ústím a délkou ramínka 300 mm pro výlevku</t>
  </si>
  <si>
    <t>123</t>
  </si>
  <si>
    <t>725319111</t>
  </si>
  <si>
    <t>Montáž dřezu ostatních typů</t>
  </si>
  <si>
    <t>559764467</t>
  </si>
  <si>
    <t>Dřezy bez výtokových armatur montáž dřezů ostatních typů</t>
  </si>
  <si>
    <t>2+2+2</t>
  </si>
  <si>
    <t>124</t>
  </si>
  <si>
    <t>552313590</t>
  </si>
  <si>
    <t>jednodřez s odkapní deskou nerez typ 506 900x600 pravý</t>
  </si>
  <si>
    <t>-424066137</t>
  </si>
  <si>
    <t>dřez nerez vestavný s odkapní deskou 900x600 pravý</t>
  </si>
  <si>
    <t>725821331</t>
  </si>
  <si>
    <t>Baterie dřezové stojánkové klasické s otáčivým kulatým ústím a délkou ramínka 200 mm</t>
  </si>
  <si>
    <t>-172549246</t>
  </si>
  <si>
    <t>Baterie dřezové stojánkové klasické s otáčivým ústím a délkou ramínka 200 mm</t>
  </si>
  <si>
    <t>126</t>
  </si>
  <si>
    <t>725869203</t>
  </si>
  <si>
    <t>Montáž zápachových uzávěrek džezových jednodílných DN 40</t>
  </si>
  <si>
    <t>-658533290</t>
  </si>
  <si>
    <t>Zápachové uzávěrky zařizovacích předmětů montáž zápachových uzávěrek dřezových jednodílných DN 40</t>
  </si>
  <si>
    <t>127</t>
  </si>
  <si>
    <t>551611060</t>
  </si>
  <si>
    <t>uzávěrka zápachová dřezová s přípojkou pro myčku,pračku HL 100.40 DN 40</t>
  </si>
  <si>
    <t>1581918618</t>
  </si>
  <si>
    <t>uzávěrka zápachová dřezová s přípojkou pro myčku,pračku DN 40</t>
  </si>
  <si>
    <t>128</t>
  </si>
  <si>
    <t>725129101</t>
  </si>
  <si>
    <t>Montáž pisoáru keramického</t>
  </si>
  <si>
    <t>3986135</t>
  </si>
  <si>
    <t>Pisoárové záchodky montáž ostatních typů keramických</t>
  </si>
  <si>
    <t>129</t>
  </si>
  <si>
    <t>642513100</t>
  </si>
  <si>
    <t>pisoár GOLEM s radarovým splachovačem SLP 19RS</t>
  </si>
  <si>
    <t>902510626</t>
  </si>
  <si>
    <t>pisoár keramický se senzorovým splachovačem, bateriové napájení, 24V DC</t>
  </si>
  <si>
    <t>130</t>
  </si>
  <si>
    <t>725865411</t>
  </si>
  <si>
    <t>Zápachová uzávěrka pisoárová DN 32/40</t>
  </si>
  <si>
    <t>-1885614904</t>
  </si>
  <si>
    <t>Zápachové uzávěrky zařizovacích předmětů pro pisoáry DN 32/40</t>
  </si>
  <si>
    <t>131</t>
  </si>
  <si>
    <t>725241513</t>
  </si>
  <si>
    <t>Vanička sprchová keramická čtvercová 900x900 mm</t>
  </si>
  <si>
    <t>428687090</t>
  </si>
  <si>
    <t>Sprchové vaničky, boxy, kouty a zástěny sprchové vaničky keramické čtvercové 900x900 mm</t>
  </si>
  <si>
    <t>132</t>
  </si>
  <si>
    <t>725245172</t>
  </si>
  <si>
    <t>Zástěna sprchová zásuvná čtyřdílná se dvěma posuvnými díly do výšky 1850 mm a šířky 900 mm rohová</t>
  </si>
  <si>
    <t>-140601364</t>
  </si>
  <si>
    <t>Sprchové vaničky, boxy, kouty a zástěny zástěny sprchové do výšky 2000 mm dveře zásuvné čtyřdílné se dvěma posuvnými díly 900 mm s rohovým vstupem, šířky</t>
  </si>
  <si>
    <t>133</t>
  </si>
  <si>
    <t>725849411</t>
  </si>
  <si>
    <t>Montáž baterie sprchové nástěnné s nastavitelnou výškou sprchy</t>
  </si>
  <si>
    <t>902644699</t>
  </si>
  <si>
    <t>Baterie sprchové montáž nástěnných baterií s nastavitelnou výškou sprchy</t>
  </si>
  <si>
    <t>134</t>
  </si>
  <si>
    <t>551455920</t>
  </si>
  <si>
    <t>baterie sprchová páková Saga New 1960Y-New 150mm chrom</t>
  </si>
  <si>
    <t>-2021901982</t>
  </si>
  <si>
    <t>baterie sprchová páková nástěnná</t>
  </si>
  <si>
    <t>135</t>
  </si>
  <si>
    <t>551928560</t>
  </si>
  <si>
    <t>hadice sprchová XT1124 kovová/metal 150 cm</t>
  </si>
  <si>
    <t>1406656069</t>
  </si>
  <si>
    <t>hadice sprchová kovová/metal 150 cm</t>
  </si>
  <si>
    <t>136</t>
  </si>
  <si>
    <t>551928540</t>
  </si>
  <si>
    <t>růžice sprchová FIRENZE SPR712, třípolohová ABS</t>
  </si>
  <si>
    <t>1522483989</t>
  </si>
  <si>
    <t>růžice sprchová třípolohová D 85 mm L 240 mm</t>
  </si>
  <si>
    <t>137</t>
  </si>
  <si>
    <t>554310990</t>
  </si>
  <si>
    <t>dávkovač tekutého mýdla BODY 350 ml bílý</t>
  </si>
  <si>
    <t>95811036</t>
  </si>
  <si>
    <t>dávkovač tekutého mýdla 350 ml bílý</t>
  </si>
  <si>
    <t>138</t>
  </si>
  <si>
    <t>554310630</t>
  </si>
  <si>
    <t>osušovač rukou elektrický SLO 02E nerezový matný kryt</t>
  </si>
  <si>
    <t>-74727729</t>
  </si>
  <si>
    <t>osušovač rukou elektrický nerezový matný kryt</t>
  </si>
  <si>
    <t>139</t>
  </si>
  <si>
    <t>554310930</t>
  </si>
  <si>
    <t>zásobníky toaletních papírů komaxit, bílý d = 220 mm</t>
  </si>
  <si>
    <t>1283664461</t>
  </si>
  <si>
    <t>držák toaletního papíru vč. zásobníku, chrom</t>
  </si>
  <si>
    <t>140</t>
  </si>
  <si>
    <t>554310920</t>
  </si>
  <si>
    <t>zásobníky toaletních papírů komaxit, bílý d = 310 mm</t>
  </si>
  <si>
    <t>631490806</t>
  </si>
  <si>
    <t xml:space="preserve">WC souprava, štětka vč. držáku </t>
  </si>
  <si>
    <t>141</t>
  </si>
  <si>
    <t>551470600</t>
  </si>
  <si>
    <t>madlo invalidní krakorcové sklopné chrom 55 cm</t>
  </si>
  <si>
    <t>-290797719</t>
  </si>
  <si>
    <t>142</t>
  </si>
  <si>
    <t>551470620</t>
  </si>
  <si>
    <t>madlo invalidní krakorcové chrom 55 cm</t>
  </si>
  <si>
    <t>-144542110</t>
  </si>
  <si>
    <t>143</t>
  </si>
  <si>
    <t>551470610</t>
  </si>
  <si>
    <t>madlo invalidní krakorcové sklopné chrom 83,4 cm</t>
  </si>
  <si>
    <t>-1125406187</t>
  </si>
  <si>
    <t>144</t>
  </si>
  <si>
    <t>551470630</t>
  </si>
  <si>
    <t>madlo invalidní krakorcové chrom 83,4 cm</t>
  </si>
  <si>
    <t>1446264402</t>
  </si>
  <si>
    <t>madlo invalidní krakorcové s držákem toalet. papíru chrom 83,4 cm</t>
  </si>
  <si>
    <t>145</t>
  </si>
  <si>
    <t>725590812</t>
  </si>
  <si>
    <t>Přemístění vnitrostaveništní demontovaných zařizovacích předmětů v objektech výšky do 12 m</t>
  </si>
  <si>
    <t>716953810</t>
  </si>
  <si>
    <t>Vnitrostaveništní přemístění vybouraných (demontovaných) hmot zařizovacích předmětů vodorovně do 100 m v objektech výšky přes 6 do 12 m</t>
  </si>
  <si>
    <t>0,795</t>
  </si>
  <si>
    <t>146</t>
  </si>
  <si>
    <t>998725102</t>
  </si>
  <si>
    <t>Přesun hmot tonážní pro zařizovací předměty v objektech v do 12 m</t>
  </si>
  <si>
    <t>-1744254653</t>
  </si>
  <si>
    <t>Přesun hmot pro zařizovací předměty stanovený z hmotnosti přesunovaného materiálu vodorovná dopravní vzdálenost do 50 m v objektech výšky přes 6 do 12 m</t>
  </si>
  <si>
    <t>0,871</t>
  </si>
  <si>
    <t>726</t>
  </si>
  <si>
    <t>Zdravotechnika - předstěnové instalace</t>
  </si>
  <si>
    <t>147</t>
  </si>
  <si>
    <t>726131204</t>
  </si>
  <si>
    <t>Instalační předstěna - montáž klozetu do lehkých stěn s kovovou kcí</t>
  </si>
  <si>
    <t>-96303666</t>
  </si>
  <si>
    <t>Předstěnové instalační systémy do lehkých stěn s kovovou konstrukcí montáž ostatních typů klozetů</t>
  </si>
  <si>
    <t>148</t>
  </si>
  <si>
    <t>552817060</t>
  </si>
  <si>
    <t>montážní prvek pro závěsné WC ovládání zepředu, Duofix výška 112 cm</t>
  </si>
  <si>
    <t>617153581</t>
  </si>
  <si>
    <t>montážní prvek pro závěsné WC ovládání zepředu, výška 112 cm</t>
  </si>
  <si>
    <t>149</t>
  </si>
  <si>
    <t>552817080</t>
  </si>
  <si>
    <t>montážní prvek pro závěsné WC ovládání zepředu, Duofix, pro tělesně postižené výška 112 cm</t>
  </si>
  <si>
    <t>-1732311649</t>
  </si>
  <si>
    <t>montážní prvek pro závěsné WC ovládání zepředu, pro tělesně postižené výška 112 cm</t>
  </si>
  <si>
    <t>150</t>
  </si>
  <si>
    <t>552817940</t>
  </si>
  <si>
    <t>tlačítko pro ovládání WC zepředu Samba, plast, dvě množství vody, 24,6 x 16,4 cm</t>
  </si>
  <si>
    <t>-2057314197</t>
  </si>
  <si>
    <t>tlačítko pro ovládání WC zepředu, plast, dvě množství vody, 24,6 x 16,4 cm, matný chrom</t>
  </si>
  <si>
    <t>151</t>
  </si>
  <si>
    <t>998726112</t>
  </si>
  <si>
    <t>Přesun hmot tonážní pro instalační prefabrikáty v objektech v do 12 m</t>
  </si>
  <si>
    <t>603703633</t>
  </si>
  <si>
    <t>Přesun hmot pro instalační prefabrikáty stanovený z hmotnosti přesunovaného materiálu vodorovná dopravní vzdálenost do 50 m v objektech výšky přes 6 m do 12 m</t>
  </si>
  <si>
    <t>0,239</t>
  </si>
  <si>
    <t>727</t>
  </si>
  <si>
    <t>Zdravotechnika - požární ochrana</t>
  </si>
  <si>
    <t>152</t>
  </si>
  <si>
    <t>727111541</t>
  </si>
  <si>
    <t>Prostup kovového potrubí D 18 mm stropem tl 15cm bez izolace požární odolnost EI 120</t>
  </si>
  <si>
    <t>1207488846</t>
  </si>
  <si>
    <t>Protipožární trubní ucpávky kovové potrubí bez izolace prostup stropem tloušťky 150 mm požární odolnost EI 120 D 18</t>
  </si>
  <si>
    <t>153</t>
  </si>
  <si>
    <t>727111542</t>
  </si>
  <si>
    <t>Prostup kovového potrubí D 25 mm stropem tl 15cm bez izolace požární odolnost EI 120</t>
  </si>
  <si>
    <t>-957029014</t>
  </si>
  <si>
    <t>Protipožární trubní ucpávky kovové potrubí bez izolace prostup stropem tloušťky 150 mm požární odolnost EI 120 D 25</t>
  </si>
  <si>
    <t>154</t>
  </si>
  <si>
    <t>727111543</t>
  </si>
  <si>
    <t>Prostup kovového potrubí D 33 mm stropem tl 15cm bez izolace požární odolnost EI 120</t>
  </si>
  <si>
    <t>1412275617</t>
  </si>
  <si>
    <t>Protipožární trubní ucpávky kovové potrubí bez izolace prostup stropem tloušťky 150 mm požární odolnost EI 120 D 33</t>
  </si>
  <si>
    <t>155</t>
  </si>
  <si>
    <t>727111544</t>
  </si>
  <si>
    <t>Prostup kovového potrubí D 50 mm stropem tl 15cm bez izolace požární odolnost EI 120</t>
  </si>
  <si>
    <t>1845570348</t>
  </si>
  <si>
    <t>Protipožární trubní ucpávky kovové potrubí bez izolace prostup stropem tloušťky 150 mm požární odolnost EI 120 D 50</t>
  </si>
  <si>
    <t>156</t>
  </si>
  <si>
    <t>727121131</t>
  </si>
  <si>
    <t>Protipožární manžeta D 50 mm z jedné strany dělící konstrukce požární odolnost EI 120</t>
  </si>
  <si>
    <t>-1156822623</t>
  </si>
  <si>
    <t>Protipožární ochranné manžety z jedné strany dělící konstrukce požární odolnost EI 120 D 50</t>
  </si>
  <si>
    <t>157</t>
  </si>
  <si>
    <t>727121133</t>
  </si>
  <si>
    <t>Protipožární manžeta D 75 mm z jedné strany dělící konstrukce požární odolnost EI 120</t>
  </si>
  <si>
    <t>-2103233751</t>
  </si>
  <si>
    <t>Protipožární ochranné manžety z jedné strany dělící konstrukce požární odolnost EI 120 D 75</t>
  </si>
  <si>
    <t>158</t>
  </si>
  <si>
    <t>727121135</t>
  </si>
  <si>
    <t>Protipožární manžeta D 110 mm z jedné strany dělící konstrukce požární odolnost EI 120</t>
  </si>
  <si>
    <t>-980894115</t>
  </si>
  <si>
    <t>Protipožární ochranné manžety z jedné strany dělící konstrukce požární odolnost EI 120 D 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</si>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</sst>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33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33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37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51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24_2019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Zpracování PD-Rekonstrukce Městké knihovny FM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12. 11. 2019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Statutární město FM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31</v>
      </c>
      <c r="AJ49" s="39"/>
      <c r="AK49" s="39"/>
      <c r="AL49" s="39"/>
      <c r="AM49" s="72" t="str">
        <f>IF(E17="","",E17)</f>
        <v>PPS KANIA s.r.o.</v>
      </c>
      <c r="AN49" s="63"/>
      <c r="AO49" s="63"/>
      <c r="AP49" s="63"/>
      <c r="AQ49" s="39"/>
      <c r="AR49" s="43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29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34</v>
      </c>
      <c r="AJ50" s="39"/>
      <c r="AK50" s="39"/>
      <c r="AL50" s="39"/>
      <c r="AM50" s="72" t="str">
        <f>IF(E20="","",E20)</f>
        <v>Jan Ochodnický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3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16.5" customHeight="1">
      <c r="A55" s="7"/>
      <c r="B55" s="110"/>
      <c r="C55" s="111"/>
      <c r="D55" s="112" t="s">
        <v>14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77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78</v>
      </c>
      <c r="BU55" s="122" t="s">
        <v>73</v>
      </c>
      <c r="BV55" s="122" t="s">
        <v>74</v>
      </c>
      <c r="BW55" s="122" t="s">
        <v>79</v>
      </c>
      <c r="BX55" s="122" t="s">
        <v>5</v>
      </c>
      <c r="CL55" s="122" t="s">
        <v>19</v>
      </c>
      <c r="CM55" s="122" t="s">
        <v>80</v>
      </c>
    </row>
    <row r="56" s="4" customFormat="1" ht="16.5" customHeight="1">
      <c r="A56" s="123" t="s">
        <v>81</v>
      </c>
      <c r="B56" s="62"/>
      <c r="C56" s="124"/>
      <c r="D56" s="124"/>
      <c r="E56" s="125" t="s">
        <v>14</v>
      </c>
      <c r="F56" s="125"/>
      <c r="G56" s="125"/>
      <c r="H56" s="125"/>
      <c r="I56" s="125"/>
      <c r="J56" s="124"/>
      <c r="K56" s="125" t="s">
        <v>82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'24_2019 - Zdravotně techn...'!J32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83</v>
      </c>
      <c r="AR56" s="64"/>
      <c r="AS56" s="128">
        <v>0</v>
      </c>
      <c r="AT56" s="129">
        <f>ROUND(SUM(AV56:AW56),2)</f>
        <v>0</v>
      </c>
      <c r="AU56" s="130">
        <f>'24_2019 - Zdravotně techn...'!P97</f>
        <v>0</v>
      </c>
      <c r="AV56" s="129">
        <f>'24_2019 - Zdravotně techn...'!J35</f>
        <v>0</v>
      </c>
      <c r="AW56" s="129">
        <f>'24_2019 - Zdravotně techn...'!J36</f>
        <v>0</v>
      </c>
      <c r="AX56" s="129">
        <f>'24_2019 - Zdravotně techn...'!J37</f>
        <v>0</v>
      </c>
      <c r="AY56" s="129">
        <f>'24_2019 - Zdravotně techn...'!J38</f>
        <v>0</v>
      </c>
      <c r="AZ56" s="129">
        <f>'24_2019 - Zdravotně techn...'!F35</f>
        <v>0</v>
      </c>
      <c r="BA56" s="129">
        <f>'24_2019 - Zdravotně techn...'!F36</f>
        <v>0</v>
      </c>
      <c r="BB56" s="129">
        <f>'24_2019 - Zdravotně techn...'!F37</f>
        <v>0</v>
      </c>
      <c r="BC56" s="129">
        <f>'24_2019 - Zdravotně techn...'!F38</f>
        <v>0</v>
      </c>
      <c r="BD56" s="131">
        <f>'24_2019 - Zdravotně techn...'!F39</f>
        <v>0</v>
      </c>
      <c r="BE56" s="4"/>
      <c r="BT56" s="132" t="s">
        <v>80</v>
      </c>
      <c r="BV56" s="132" t="s">
        <v>74</v>
      </c>
      <c r="BW56" s="132" t="s">
        <v>84</v>
      </c>
      <c r="BX56" s="132" t="s">
        <v>79</v>
      </c>
      <c r="CL56" s="132" t="s">
        <v>19</v>
      </c>
    </row>
    <row r="57" s="2" customFormat="1" ht="30" customHeight="1">
      <c r="A57" s="37"/>
      <c r="B57" s="38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  <c r="AF57" s="39"/>
      <c r="AG57" s="39"/>
      <c r="AH57" s="39"/>
      <c r="AI57" s="39"/>
      <c r="AJ57" s="39"/>
      <c r="AK57" s="39"/>
      <c r="AL57" s="39"/>
      <c r="AM57" s="39"/>
      <c r="AN57" s="39"/>
      <c r="AO57" s="39"/>
      <c r="AP57" s="39"/>
      <c r="AQ57" s="3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  <row r="58" s="2" customFormat="1" ht="6.96" customHeight="1">
      <c r="A58" s="37"/>
      <c r="B58" s="58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59"/>
      <c r="AD58" s="59"/>
      <c r="AE58" s="59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</sheetData>
  <sheetProtection sheet="1" formatColumns="0" formatRows="0" objects="1" scenarios="1" spinCount="100000" saltValue="rt8kb/Oa9uhqc+FrYrUFxd8gBi2nDVuoNE6pl5as09o15xckij0FI8VD4+7hrdgf8tMkt8mUtwPAfOisMhB10Q==" hashValue="Uu3TZge73+YeAnMcSvrPVvDwDnXDmGrM4SdkcIVqYfq6flgmrP0Mm8Iu8IHt/bmuSbF5scr1fwAdftNbnd4lgw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G54:AM54"/>
    <mergeCell ref="AN54:AP54"/>
    <mergeCell ref="AR2:BE2"/>
  </mergeCells>
  <hyperlinks>
    <hyperlink ref="A56" location="'24_2019 - Zdravotně techn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9"/>
      <c r="AT3" s="16" t="s">
        <v>80</v>
      </c>
    </row>
    <row r="4" s="1" customFormat="1" ht="24.96" customHeight="1">
      <c r="B4" s="19"/>
      <c r="D4" s="137" t="s">
        <v>85</v>
      </c>
      <c r="I4" s="133"/>
      <c r="L4" s="19"/>
      <c r="M4" s="138" t="s">
        <v>10</v>
      </c>
      <c r="AT4" s="16" t="s">
        <v>4</v>
      </c>
    </row>
    <row r="5" s="1" customFormat="1" ht="6.96" customHeight="1">
      <c r="B5" s="19"/>
      <c r="I5" s="133"/>
      <c r="L5" s="19"/>
    </row>
    <row r="6" s="1" customFormat="1" ht="12" customHeight="1">
      <c r="B6" s="19"/>
      <c r="D6" s="139" t="s">
        <v>16</v>
      </c>
      <c r="I6" s="133"/>
      <c r="L6" s="19"/>
    </row>
    <row r="7" s="1" customFormat="1" ht="16.5" customHeight="1">
      <c r="B7" s="19"/>
      <c r="E7" s="140" t="str">
        <f>'Rekapitulace stavby'!K6</f>
        <v>Zpracování PD-Rekonstrukce Městké knihovny FM</v>
      </c>
      <c r="F7" s="139"/>
      <c r="G7" s="139"/>
      <c r="H7" s="139"/>
      <c r="I7" s="133"/>
      <c r="L7" s="19"/>
    </row>
    <row r="8" s="1" customFormat="1" ht="12" customHeight="1">
      <c r="B8" s="19"/>
      <c r="D8" s="139" t="s">
        <v>86</v>
      </c>
      <c r="I8" s="133"/>
      <c r="L8" s="19"/>
    </row>
    <row r="9" s="2" customFormat="1" ht="16.5" customHeight="1">
      <c r="A9" s="37"/>
      <c r="B9" s="43"/>
      <c r="C9" s="37"/>
      <c r="D9" s="37"/>
      <c r="E9" s="140" t="s">
        <v>87</v>
      </c>
      <c r="F9" s="37"/>
      <c r="G9" s="37"/>
      <c r="H9" s="37"/>
      <c r="I9" s="141"/>
      <c r="J9" s="37"/>
      <c r="K9" s="37"/>
      <c r="L9" s="14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3"/>
      <c r="C10" s="37"/>
      <c r="D10" s="139" t="s">
        <v>88</v>
      </c>
      <c r="E10" s="37"/>
      <c r="F10" s="37"/>
      <c r="G10" s="37"/>
      <c r="H10" s="37"/>
      <c r="I10" s="141"/>
      <c r="J10" s="37"/>
      <c r="K10" s="37"/>
      <c r="L10" s="14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3"/>
      <c r="C11" s="37"/>
      <c r="D11" s="37"/>
      <c r="E11" s="143" t="s">
        <v>89</v>
      </c>
      <c r="F11" s="37"/>
      <c r="G11" s="37"/>
      <c r="H11" s="37"/>
      <c r="I11" s="141"/>
      <c r="J11" s="37"/>
      <c r="K11" s="37"/>
      <c r="L11" s="14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3"/>
      <c r="C12" s="37"/>
      <c r="D12" s="37"/>
      <c r="E12" s="37"/>
      <c r="F12" s="37"/>
      <c r="G12" s="37"/>
      <c r="H12" s="37"/>
      <c r="I12" s="141"/>
      <c r="J12" s="37"/>
      <c r="K12" s="37"/>
      <c r="L12" s="14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3"/>
      <c r="C13" s="37"/>
      <c r="D13" s="139" t="s">
        <v>18</v>
      </c>
      <c r="E13" s="37"/>
      <c r="F13" s="132" t="s">
        <v>19</v>
      </c>
      <c r="G13" s="37"/>
      <c r="H13" s="37"/>
      <c r="I13" s="144" t="s">
        <v>20</v>
      </c>
      <c r="J13" s="132" t="s">
        <v>19</v>
      </c>
      <c r="K13" s="37"/>
      <c r="L13" s="14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21</v>
      </c>
      <c r="E14" s="37"/>
      <c r="F14" s="132" t="s">
        <v>22</v>
      </c>
      <c r="G14" s="37"/>
      <c r="H14" s="37"/>
      <c r="I14" s="144" t="s">
        <v>23</v>
      </c>
      <c r="J14" s="145" t="str">
        <f>'Rekapitulace stavby'!AN8</f>
        <v>12. 11. 2019</v>
      </c>
      <c r="K14" s="37"/>
      <c r="L14" s="14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3"/>
      <c r="C15" s="37"/>
      <c r="D15" s="37"/>
      <c r="E15" s="37"/>
      <c r="F15" s="37"/>
      <c r="G15" s="37"/>
      <c r="H15" s="37"/>
      <c r="I15" s="141"/>
      <c r="J15" s="37"/>
      <c r="K15" s="37"/>
      <c r="L15" s="14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3"/>
      <c r="C16" s="37"/>
      <c r="D16" s="139" t="s">
        <v>25</v>
      </c>
      <c r="E16" s="37"/>
      <c r="F16" s="37"/>
      <c r="G16" s="37"/>
      <c r="H16" s="37"/>
      <c r="I16" s="144" t="s">
        <v>26</v>
      </c>
      <c r="J16" s="132" t="s">
        <v>19</v>
      </c>
      <c r="K16" s="37"/>
      <c r="L16" s="14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3"/>
      <c r="C17" s="37"/>
      <c r="D17" s="37"/>
      <c r="E17" s="132" t="s">
        <v>27</v>
      </c>
      <c r="F17" s="37"/>
      <c r="G17" s="37"/>
      <c r="H17" s="37"/>
      <c r="I17" s="144" t="s">
        <v>28</v>
      </c>
      <c r="J17" s="132" t="s">
        <v>19</v>
      </c>
      <c r="K17" s="37"/>
      <c r="L17" s="14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3"/>
      <c r="C18" s="37"/>
      <c r="D18" s="37"/>
      <c r="E18" s="37"/>
      <c r="F18" s="37"/>
      <c r="G18" s="37"/>
      <c r="H18" s="37"/>
      <c r="I18" s="141"/>
      <c r="J18" s="37"/>
      <c r="K18" s="37"/>
      <c r="L18" s="14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3"/>
      <c r="C19" s="37"/>
      <c r="D19" s="139" t="s">
        <v>29</v>
      </c>
      <c r="E19" s="37"/>
      <c r="F19" s="37"/>
      <c r="G19" s="37"/>
      <c r="H19" s="37"/>
      <c r="I19" s="144" t="s">
        <v>26</v>
      </c>
      <c r="J19" s="32" t="str">
        <f>'Rekapitulace stavby'!AN13</f>
        <v>Vyplň údaj</v>
      </c>
      <c r="K19" s="37"/>
      <c r="L19" s="14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3"/>
      <c r="C20" s="37"/>
      <c r="D20" s="37"/>
      <c r="E20" s="32" t="str">
        <f>'Rekapitulace stavby'!E14</f>
        <v>Vyplň údaj</v>
      </c>
      <c r="F20" s="132"/>
      <c r="G20" s="132"/>
      <c r="H20" s="132"/>
      <c r="I20" s="144" t="s">
        <v>28</v>
      </c>
      <c r="J20" s="32" t="str">
        <f>'Rekapitulace stavby'!AN14</f>
        <v>Vyplň údaj</v>
      </c>
      <c r="K20" s="37"/>
      <c r="L20" s="14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3"/>
      <c r="C21" s="37"/>
      <c r="D21" s="37"/>
      <c r="E21" s="37"/>
      <c r="F21" s="37"/>
      <c r="G21" s="37"/>
      <c r="H21" s="37"/>
      <c r="I21" s="141"/>
      <c r="J21" s="37"/>
      <c r="K21" s="37"/>
      <c r="L21" s="14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3"/>
      <c r="C22" s="37"/>
      <c r="D22" s="139" t="s">
        <v>31</v>
      </c>
      <c r="E22" s="37"/>
      <c r="F22" s="37"/>
      <c r="G22" s="37"/>
      <c r="H22" s="37"/>
      <c r="I22" s="144" t="s">
        <v>26</v>
      </c>
      <c r="J22" s="132" t="s">
        <v>19</v>
      </c>
      <c r="K22" s="37"/>
      <c r="L22" s="14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3"/>
      <c r="C23" s="37"/>
      <c r="D23" s="37"/>
      <c r="E23" s="132" t="s">
        <v>32</v>
      </c>
      <c r="F23" s="37"/>
      <c r="G23" s="37"/>
      <c r="H23" s="37"/>
      <c r="I23" s="144" t="s">
        <v>28</v>
      </c>
      <c r="J23" s="132" t="s">
        <v>19</v>
      </c>
      <c r="K23" s="37"/>
      <c r="L23" s="14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3"/>
      <c r="C24" s="37"/>
      <c r="D24" s="37"/>
      <c r="E24" s="37"/>
      <c r="F24" s="37"/>
      <c r="G24" s="37"/>
      <c r="H24" s="37"/>
      <c r="I24" s="141"/>
      <c r="J24" s="37"/>
      <c r="K24" s="37"/>
      <c r="L24" s="14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3"/>
      <c r="C25" s="37"/>
      <c r="D25" s="139" t="s">
        <v>34</v>
      </c>
      <c r="E25" s="37"/>
      <c r="F25" s="37"/>
      <c r="G25" s="37"/>
      <c r="H25" s="37"/>
      <c r="I25" s="144" t="s">
        <v>26</v>
      </c>
      <c r="J25" s="132" t="s">
        <v>19</v>
      </c>
      <c r="K25" s="37"/>
      <c r="L25" s="14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3"/>
      <c r="C26" s="37"/>
      <c r="D26" s="37"/>
      <c r="E26" s="132" t="s">
        <v>35</v>
      </c>
      <c r="F26" s="37"/>
      <c r="G26" s="37"/>
      <c r="H26" s="37"/>
      <c r="I26" s="144" t="s">
        <v>28</v>
      </c>
      <c r="J26" s="132" t="s">
        <v>19</v>
      </c>
      <c r="K26" s="37"/>
      <c r="L26" s="14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3"/>
      <c r="C27" s="37"/>
      <c r="D27" s="37"/>
      <c r="E27" s="37"/>
      <c r="F27" s="37"/>
      <c r="G27" s="37"/>
      <c r="H27" s="37"/>
      <c r="I27" s="141"/>
      <c r="J27" s="37"/>
      <c r="K27" s="37"/>
      <c r="L27" s="14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3"/>
      <c r="C28" s="37"/>
      <c r="D28" s="139" t="s">
        <v>36</v>
      </c>
      <c r="E28" s="37"/>
      <c r="F28" s="37"/>
      <c r="G28" s="37"/>
      <c r="H28" s="37"/>
      <c r="I28" s="141"/>
      <c r="J28" s="37"/>
      <c r="K28" s="37"/>
      <c r="L28" s="14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9"/>
      <c r="J29" s="146"/>
      <c r="K29" s="146"/>
      <c r="L29" s="150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7"/>
      <c r="B30" s="43"/>
      <c r="C30" s="37"/>
      <c r="D30" s="37"/>
      <c r="E30" s="37"/>
      <c r="F30" s="37"/>
      <c r="G30" s="37"/>
      <c r="H30" s="37"/>
      <c r="I30" s="141"/>
      <c r="J30" s="37"/>
      <c r="K30" s="37"/>
      <c r="L30" s="14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51"/>
      <c r="E31" s="151"/>
      <c r="F31" s="151"/>
      <c r="G31" s="151"/>
      <c r="H31" s="151"/>
      <c r="I31" s="152"/>
      <c r="J31" s="151"/>
      <c r="K31" s="151"/>
      <c r="L31" s="14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43"/>
      <c r="C32" s="37"/>
      <c r="D32" s="153" t="s">
        <v>38</v>
      </c>
      <c r="E32" s="37"/>
      <c r="F32" s="37"/>
      <c r="G32" s="37"/>
      <c r="H32" s="37"/>
      <c r="I32" s="141"/>
      <c r="J32" s="154">
        <f>ROUND(J97, 2)</f>
        <v>0</v>
      </c>
      <c r="K32" s="37"/>
      <c r="L32" s="14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43"/>
      <c r="C33" s="37"/>
      <c r="D33" s="151"/>
      <c r="E33" s="151"/>
      <c r="F33" s="151"/>
      <c r="G33" s="151"/>
      <c r="H33" s="151"/>
      <c r="I33" s="152"/>
      <c r="J33" s="151"/>
      <c r="K33" s="151"/>
      <c r="L33" s="14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37"/>
      <c r="F34" s="155" t="s">
        <v>40</v>
      </c>
      <c r="G34" s="37"/>
      <c r="H34" s="37"/>
      <c r="I34" s="156" t="s">
        <v>39</v>
      </c>
      <c r="J34" s="155" t="s">
        <v>41</v>
      </c>
      <c r="K34" s="37"/>
      <c r="L34" s="14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3"/>
      <c r="C35" s="37"/>
      <c r="D35" s="157" t="s">
        <v>42</v>
      </c>
      <c r="E35" s="139" t="s">
        <v>43</v>
      </c>
      <c r="F35" s="158">
        <f>ROUND((SUM(BE97:BE739)),  2)</f>
        <v>0</v>
      </c>
      <c r="G35" s="37"/>
      <c r="H35" s="37"/>
      <c r="I35" s="159">
        <v>0.20999999999999999</v>
      </c>
      <c r="J35" s="158">
        <f>ROUND(((SUM(BE97:BE739))*I35),  2)</f>
        <v>0</v>
      </c>
      <c r="K35" s="37"/>
      <c r="L35" s="14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3"/>
      <c r="C36" s="37"/>
      <c r="D36" s="37"/>
      <c r="E36" s="139" t="s">
        <v>44</v>
      </c>
      <c r="F36" s="158">
        <f>ROUND((SUM(BF97:BF739)),  2)</f>
        <v>0</v>
      </c>
      <c r="G36" s="37"/>
      <c r="H36" s="37"/>
      <c r="I36" s="159">
        <v>0.14999999999999999</v>
      </c>
      <c r="J36" s="158">
        <f>ROUND(((SUM(BF97:BF739))*I36),  2)</f>
        <v>0</v>
      </c>
      <c r="K36" s="37"/>
      <c r="L36" s="14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8">
        <f>ROUND((SUM(BG97:BG739)),  2)</f>
        <v>0</v>
      </c>
      <c r="G37" s="37"/>
      <c r="H37" s="37"/>
      <c r="I37" s="159">
        <v>0.20999999999999999</v>
      </c>
      <c r="J37" s="158">
        <f>0</f>
        <v>0</v>
      </c>
      <c r="K37" s="37"/>
      <c r="L37" s="14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43"/>
      <c r="C38" s="37"/>
      <c r="D38" s="37"/>
      <c r="E38" s="139" t="s">
        <v>46</v>
      </c>
      <c r="F38" s="158">
        <f>ROUND((SUM(BH97:BH739)),  2)</f>
        <v>0</v>
      </c>
      <c r="G38" s="37"/>
      <c r="H38" s="37"/>
      <c r="I38" s="159">
        <v>0.14999999999999999</v>
      </c>
      <c r="J38" s="158">
        <f>0</f>
        <v>0</v>
      </c>
      <c r="K38" s="37"/>
      <c r="L38" s="14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3"/>
      <c r="C39" s="37"/>
      <c r="D39" s="37"/>
      <c r="E39" s="139" t="s">
        <v>47</v>
      </c>
      <c r="F39" s="158">
        <f>ROUND((SUM(BI97:BI739)),  2)</f>
        <v>0</v>
      </c>
      <c r="G39" s="37"/>
      <c r="H39" s="37"/>
      <c r="I39" s="159">
        <v>0</v>
      </c>
      <c r="J39" s="158">
        <f>0</f>
        <v>0</v>
      </c>
      <c r="K39" s="37"/>
      <c r="L39" s="14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43"/>
      <c r="C40" s="37"/>
      <c r="D40" s="37"/>
      <c r="E40" s="37"/>
      <c r="F40" s="37"/>
      <c r="G40" s="37"/>
      <c r="H40" s="37"/>
      <c r="I40" s="141"/>
      <c r="J40" s="37"/>
      <c r="K40" s="37"/>
      <c r="L40" s="14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43"/>
      <c r="C41" s="160"/>
      <c r="D41" s="161" t="s">
        <v>48</v>
      </c>
      <c r="E41" s="162"/>
      <c r="F41" s="162"/>
      <c r="G41" s="163" t="s">
        <v>49</v>
      </c>
      <c r="H41" s="164" t="s">
        <v>50</v>
      </c>
      <c r="I41" s="165"/>
      <c r="J41" s="166">
        <f>SUM(J32:J39)</f>
        <v>0</v>
      </c>
      <c r="K41" s="167"/>
      <c r="L41" s="14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168"/>
      <c r="C42" s="169"/>
      <c r="D42" s="169"/>
      <c r="E42" s="169"/>
      <c r="F42" s="169"/>
      <c r="G42" s="169"/>
      <c r="H42" s="169"/>
      <c r="I42" s="170"/>
      <c r="J42" s="169"/>
      <c r="K42" s="169"/>
      <c r="L42" s="14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6" s="2" customFormat="1" ht="6.96" customHeight="1">
      <c r="A46" s="37"/>
      <c r="B46" s="171"/>
      <c r="C46" s="172"/>
      <c r="D46" s="172"/>
      <c r="E46" s="172"/>
      <c r="F46" s="172"/>
      <c r="G46" s="172"/>
      <c r="H46" s="172"/>
      <c r="I46" s="173"/>
      <c r="J46" s="172"/>
      <c r="K46" s="172"/>
      <c r="L46" s="14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24.96" customHeight="1">
      <c r="A47" s="37"/>
      <c r="B47" s="38"/>
      <c r="C47" s="22" t="s">
        <v>90</v>
      </c>
      <c r="D47" s="39"/>
      <c r="E47" s="39"/>
      <c r="F47" s="39"/>
      <c r="G47" s="39"/>
      <c r="H47" s="39"/>
      <c r="I47" s="141"/>
      <c r="J47" s="39"/>
      <c r="K47" s="39"/>
      <c r="L47" s="142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141"/>
      <c r="J48" s="39"/>
      <c r="K48" s="39"/>
      <c r="L48" s="142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16</v>
      </c>
      <c r="D49" s="39"/>
      <c r="E49" s="39"/>
      <c r="F49" s="39"/>
      <c r="G49" s="39"/>
      <c r="H49" s="39"/>
      <c r="I49" s="141"/>
      <c r="J49" s="39"/>
      <c r="K49" s="39"/>
      <c r="L49" s="142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174" t="str">
        <f>E7</f>
        <v>Zpracování PD-Rekonstrukce Městké knihovny FM</v>
      </c>
      <c r="F50" s="31"/>
      <c r="G50" s="31"/>
      <c r="H50" s="31"/>
      <c r="I50" s="141"/>
      <c r="J50" s="39"/>
      <c r="K50" s="39"/>
      <c r="L50" s="142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1" customFormat="1" ht="12" customHeight="1">
      <c r="B51" s="20"/>
      <c r="C51" s="31" t="s">
        <v>86</v>
      </c>
      <c r="D51" s="21"/>
      <c r="E51" s="21"/>
      <c r="F51" s="21"/>
      <c r="G51" s="21"/>
      <c r="H51" s="21"/>
      <c r="I51" s="133"/>
      <c r="J51" s="21"/>
      <c r="K51" s="21"/>
      <c r="L51" s="19"/>
    </row>
    <row r="52" s="2" customFormat="1" ht="16.5" customHeight="1">
      <c r="A52" s="37"/>
      <c r="B52" s="38"/>
      <c r="C52" s="39"/>
      <c r="D52" s="39"/>
      <c r="E52" s="174" t="s">
        <v>87</v>
      </c>
      <c r="F52" s="39"/>
      <c r="G52" s="39"/>
      <c r="H52" s="39"/>
      <c r="I52" s="141"/>
      <c r="J52" s="39"/>
      <c r="K52" s="39"/>
      <c r="L52" s="142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12" customHeight="1">
      <c r="A53" s="37"/>
      <c r="B53" s="38"/>
      <c r="C53" s="31" t="s">
        <v>88</v>
      </c>
      <c r="D53" s="39"/>
      <c r="E53" s="39"/>
      <c r="F53" s="39"/>
      <c r="G53" s="39"/>
      <c r="H53" s="39"/>
      <c r="I53" s="141"/>
      <c r="J53" s="39"/>
      <c r="K53" s="39"/>
      <c r="L53" s="142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6.5" customHeight="1">
      <c r="A54" s="37"/>
      <c r="B54" s="38"/>
      <c r="C54" s="39"/>
      <c r="D54" s="39"/>
      <c r="E54" s="68" t="str">
        <f>E11</f>
        <v>24_2019 - Zdravotně technické instalace</v>
      </c>
      <c r="F54" s="39"/>
      <c r="G54" s="39"/>
      <c r="H54" s="39"/>
      <c r="I54" s="141"/>
      <c r="J54" s="39"/>
      <c r="K54" s="39"/>
      <c r="L54" s="142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6.96" customHeight="1">
      <c r="A55" s="37"/>
      <c r="B55" s="38"/>
      <c r="C55" s="39"/>
      <c r="D55" s="39"/>
      <c r="E55" s="39"/>
      <c r="F55" s="39"/>
      <c r="G55" s="39"/>
      <c r="H55" s="39"/>
      <c r="I55" s="141"/>
      <c r="J55" s="39"/>
      <c r="K55" s="39"/>
      <c r="L55" s="142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2" customHeight="1">
      <c r="A56" s="37"/>
      <c r="B56" s="38"/>
      <c r="C56" s="31" t="s">
        <v>21</v>
      </c>
      <c r="D56" s="39"/>
      <c r="E56" s="39"/>
      <c r="F56" s="26" t="str">
        <f>F14</f>
        <v xml:space="preserve"> </v>
      </c>
      <c r="G56" s="39"/>
      <c r="H56" s="39"/>
      <c r="I56" s="144" t="s">
        <v>23</v>
      </c>
      <c r="J56" s="71" t="str">
        <f>IF(J14="","",J14)</f>
        <v>12. 11. 2019</v>
      </c>
      <c r="K56" s="39"/>
      <c r="L56" s="142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6.96" customHeight="1">
      <c r="A57" s="37"/>
      <c r="B57" s="38"/>
      <c r="C57" s="39"/>
      <c r="D57" s="39"/>
      <c r="E57" s="39"/>
      <c r="F57" s="39"/>
      <c r="G57" s="39"/>
      <c r="H57" s="39"/>
      <c r="I57" s="141"/>
      <c r="J57" s="39"/>
      <c r="K57" s="39"/>
      <c r="L57" s="142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5.15" customHeight="1">
      <c r="A58" s="37"/>
      <c r="B58" s="38"/>
      <c r="C58" s="31" t="s">
        <v>25</v>
      </c>
      <c r="D58" s="39"/>
      <c r="E58" s="39"/>
      <c r="F58" s="26" t="str">
        <f>E17</f>
        <v>Statutární město FM</v>
      </c>
      <c r="G58" s="39"/>
      <c r="H58" s="39"/>
      <c r="I58" s="144" t="s">
        <v>31</v>
      </c>
      <c r="J58" s="35" t="str">
        <f>E23</f>
        <v>PPS KANIA s.r.o.</v>
      </c>
      <c r="K58" s="39"/>
      <c r="L58" s="142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15.15" customHeight="1">
      <c r="A59" s="37"/>
      <c r="B59" s="38"/>
      <c r="C59" s="31" t="s">
        <v>29</v>
      </c>
      <c r="D59" s="39"/>
      <c r="E59" s="39"/>
      <c r="F59" s="26" t="str">
        <f>IF(E20="","",E20)</f>
        <v>Vyplň údaj</v>
      </c>
      <c r="G59" s="39"/>
      <c r="H59" s="39"/>
      <c r="I59" s="144" t="s">
        <v>34</v>
      </c>
      <c r="J59" s="35" t="str">
        <f>E26</f>
        <v>Jan Ochodnický</v>
      </c>
      <c r="K59" s="39"/>
      <c r="L59" s="142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</row>
    <row r="60" s="2" customFormat="1" ht="10.32" customHeight="1">
      <c r="A60" s="37"/>
      <c r="B60" s="38"/>
      <c r="C60" s="39"/>
      <c r="D60" s="39"/>
      <c r="E60" s="39"/>
      <c r="F60" s="39"/>
      <c r="G60" s="39"/>
      <c r="H60" s="39"/>
      <c r="I60" s="141"/>
      <c r="J60" s="39"/>
      <c r="K60" s="39"/>
      <c r="L60" s="142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</row>
    <row r="61" s="2" customFormat="1" ht="29.28" customHeight="1">
      <c r="A61" s="37"/>
      <c r="B61" s="38"/>
      <c r="C61" s="175" t="s">
        <v>91</v>
      </c>
      <c r="D61" s="176"/>
      <c r="E61" s="176"/>
      <c r="F61" s="176"/>
      <c r="G61" s="176"/>
      <c r="H61" s="176"/>
      <c r="I61" s="177"/>
      <c r="J61" s="178" t="s">
        <v>92</v>
      </c>
      <c r="K61" s="176"/>
      <c r="L61" s="14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 s="2" customFormat="1" ht="10.32" customHeight="1">
      <c r="A62" s="37"/>
      <c r="B62" s="38"/>
      <c r="C62" s="39"/>
      <c r="D62" s="39"/>
      <c r="E62" s="39"/>
      <c r="F62" s="39"/>
      <c r="G62" s="39"/>
      <c r="H62" s="39"/>
      <c r="I62" s="141"/>
      <c r="J62" s="39"/>
      <c r="K62" s="39"/>
      <c r="L62" s="142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22.8" customHeight="1">
      <c r="A63" s="37"/>
      <c r="B63" s="38"/>
      <c r="C63" s="179" t="s">
        <v>70</v>
      </c>
      <c r="D63" s="39"/>
      <c r="E63" s="39"/>
      <c r="F63" s="39"/>
      <c r="G63" s="39"/>
      <c r="H63" s="39"/>
      <c r="I63" s="141"/>
      <c r="J63" s="101">
        <f>J97</f>
        <v>0</v>
      </c>
      <c r="K63" s="39"/>
      <c r="L63" s="142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U63" s="16" t="s">
        <v>93</v>
      </c>
    </row>
    <row r="64" s="9" customFormat="1" ht="24.96" customHeight="1">
      <c r="A64" s="9"/>
      <c r="B64" s="180"/>
      <c r="C64" s="181"/>
      <c r="D64" s="182" t="s">
        <v>94</v>
      </c>
      <c r="E64" s="183"/>
      <c r="F64" s="183"/>
      <c r="G64" s="183"/>
      <c r="H64" s="183"/>
      <c r="I64" s="184"/>
      <c r="J64" s="185">
        <f>J98</f>
        <v>0</v>
      </c>
      <c r="K64" s="181"/>
      <c r="L64" s="186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7"/>
      <c r="C65" s="124"/>
      <c r="D65" s="188" t="s">
        <v>95</v>
      </c>
      <c r="E65" s="189"/>
      <c r="F65" s="189"/>
      <c r="G65" s="189"/>
      <c r="H65" s="189"/>
      <c r="I65" s="190"/>
      <c r="J65" s="191">
        <f>J99</f>
        <v>0</v>
      </c>
      <c r="K65" s="124"/>
      <c r="L65" s="19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7"/>
      <c r="C66" s="124"/>
      <c r="D66" s="188" t="s">
        <v>96</v>
      </c>
      <c r="E66" s="189"/>
      <c r="F66" s="189"/>
      <c r="G66" s="189"/>
      <c r="H66" s="189"/>
      <c r="I66" s="190"/>
      <c r="J66" s="191">
        <f>J124</f>
        <v>0</v>
      </c>
      <c r="K66" s="124"/>
      <c r="L66" s="192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7"/>
      <c r="C67" s="124"/>
      <c r="D67" s="188" t="s">
        <v>97</v>
      </c>
      <c r="E67" s="189"/>
      <c r="F67" s="189"/>
      <c r="G67" s="189"/>
      <c r="H67" s="189"/>
      <c r="I67" s="190"/>
      <c r="J67" s="191">
        <f>J133</f>
        <v>0</v>
      </c>
      <c r="K67" s="124"/>
      <c r="L67" s="19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7"/>
      <c r="C68" s="124"/>
      <c r="D68" s="188" t="s">
        <v>98</v>
      </c>
      <c r="E68" s="189"/>
      <c r="F68" s="189"/>
      <c r="G68" s="189"/>
      <c r="H68" s="189"/>
      <c r="I68" s="190"/>
      <c r="J68" s="191">
        <f>J138</f>
        <v>0</v>
      </c>
      <c r="K68" s="124"/>
      <c r="L68" s="19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7"/>
      <c r="C69" s="124"/>
      <c r="D69" s="188" t="s">
        <v>99</v>
      </c>
      <c r="E69" s="189"/>
      <c r="F69" s="189"/>
      <c r="G69" s="189"/>
      <c r="H69" s="189"/>
      <c r="I69" s="190"/>
      <c r="J69" s="191">
        <f>J175</f>
        <v>0</v>
      </c>
      <c r="K69" s="124"/>
      <c r="L69" s="19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80"/>
      <c r="C70" s="181"/>
      <c r="D70" s="182" t="s">
        <v>100</v>
      </c>
      <c r="E70" s="183"/>
      <c r="F70" s="183"/>
      <c r="G70" s="183"/>
      <c r="H70" s="183"/>
      <c r="I70" s="184"/>
      <c r="J70" s="185">
        <f>J192</f>
        <v>0</v>
      </c>
      <c r="K70" s="181"/>
      <c r="L70" s="186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87"/>
      <c r="C71" s="124"/>
      <c r="D71" s="188" t="s">
        <v>101</v>
      </c>
      <c r="E71" s="189"/>
      <c r="F71" s="189"/>
      <c r="G71" s="189"/>
      <c r="H71" s="189"/>
      <c r="I71" s="190"/>
      <c r="J71" s="191">
        <f>J193</f>
        <v>0</v>
      </c>
      <c r="K71" s="124"/>
      <c r="L71" s="19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7"/>
      <c r="C72" s="124"/>
      <c r="D72" s="188" t="s">
        <v>102</v>
      </c>
      <c r="E72" s="189"/>
      <c r="F72" s="189"/>
      <c r="G72" s="189"/>
      <c r="H72" s="189"/>
      <c r="I72" s="190"/>
      <c r="J72" s="191">
        <f>J325</f>
        <v>0</v>
      </c>
      <c r="K72" s="124"/>
      <c r="L72" s="19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7"/>
      <c r="C73" s="124"/>
      <c r="D73" s="188" t="s">
        <v>103</v>
      </c>
      <c r="E73" s="189"/>
      <c r="F73" s="189"/>
      <c r="G73" s="189"/>
      <c r="H73" s="189"/>
      <c r="I73" s="190"/>
      <c r="J73" s="191">
        <f>J489</f>
        <v>0</v>
      </c>
      <c r="K73" s="124"/>
      <c r="L73" s="19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7"/>
      <c r="C74" s="124"/>
      <c r="D74" s="188" t="s">
        <v>104</v>
      </c>
      <c r="E74" s="189"/>
      <c r="F74" s="189"/>
      <c r="G74" s="189"/>
      <c r="H74" s="189"/>
      <c r="I74" s="190"/>
      <c r="J74" s="191">
        <f>J690</f>
        <v>0</v>
      </c>
      <c r="K74" s="124"/>
      <c r="L74" s="19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7"/>
      <c r="C75" s="124"/>
      <c r="D75" s="188" t="s">
        <v>105</v>
      </c>
      <c r="E75" s="189"/>
      <c r="F75" s="189"/>
      <c r="G75" s="189"/>
      <c r="H75" s="189"/>
      <c r="I75" s="190"/>
      <c r="J75" s="191">
        <f>J711</f>
        <v>0</v>
      </c>
      <c r="K75" s="124"/>
      <c r="L75" s="19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7"/>
      <c r="B76" s="38"/>
      <c r="C76" s="39"/>
      <c r="D76" s="39"/>
      <c r="E76" s="39"/>
      <c r="F76" s="39"/>
      <c r="G76" s="39"/>
      <c r="H76" s="39"/>
      <c r="I76" s="141"/>
      <c r="J76" s="39"/>
      <c r="K76" s="39"/>
      <c r="L76" s="14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58"/>
      <c r="C77" s="59"/>
      <c r="D77" s="59"/>
      <c r="E77" s="59"/>
      <c r="F77" s="59"/>
      <c r="G77" s="59"/>
      <c r="H77" s="59"/>
      <c r="I77" s="170"/>
      <c r="J77" s="59"/>
      <c r="K77" s="59"/>
      <c r="L77" s="14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0"/>
      <c r="C81" s="61"/>
      <c r="D81" s="61"/>
      <c r="E81" s="61"/>
      <c r="F81" s="61"/>
      <c r="G81" s="61"/>
      <c r="H81" s="61"/>
      <c r="I81" s="173"/>
      <c r="J81" s="61"/>
      <c r="K81" s="61"/>
      <c r="L81" s="14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106</v>
      </c>
      <c r="D82" s="39"/>
      <c r="E82" s="39"/>
      <c r="F82" s="39"/>
      <c r="G82" s="39"/>
      <c r="H82" s="39"/>
      <c r="I82" s="141"/>
      <c r="J82" s="39"/>
      <c r="K82" s="39"/>
      <c r="L82" s="14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41"/>
      <c r="J83" s="39"/>
      <c r="K83" s="39"/>
      <c r="L83" s="14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41"/>
      <c r="J84" s="39"/>
      <c r="K84" s="39"/>
      <c r="L84" s="14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4" t="str">
        <f>E7</f>
        <v>Zpracování PD-Rekonstrukce Městké knihovny FM</v>
      </c>
      <c r="F85" s="31"/>
      <c r="G85" s="31"/>
      <c r="H85" s="31"/>
      <c r="I85" s="141"/>
      <c r="J85" s="39"/>
      <c r="K85" s="39"/>
      <c r="L85" s="14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0"/>
      <c r="C86" s="31" t="s">
        <v>86</v>
      </c>
      <c r="D86" s="21"/>
      <c r="E86" s="21"/>
      <c r="F86" s="21"/>
      <c r="G86" s="21"/>
      <c r="H86" s="21"/>
      <c r="I86" s="133"/>
      <c r="J86" s="21"/>
      <c r="K86" s="21"/>
      <c r="L86" s="19"/>
    </row>
    <row r="87" s="2" customFormat="1" ht="16.5" customHeight="1">
      <c r="A87" s="37"/>
      <c r="B87" s="38"/>
      <c r="C87" s="39"/>
      <c r="D87" s="39"/>
      <c r="E87" s="174" t="s">
        <v>87</v>
      </c>
      <c r="F87" s="39"/>
      <c r="G87" s="39"/>
      <c r="H87" s="39"/>
      <c r="I87" s="141"/>
      <c r="J87" s="39"/>
      <c r="K87" s="39"/>
      <c r="L87" s="14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88</v>
      </c>
      <c r="D88" s="39"/>
      <c r="E88" s="39"/>
      <c r="F88" s="39"/>
      <c r="G88" s="39"/>
      <c r="H88" s="39"/>
      <c r="I88" s="141"/>
      <c r="J88" s="39"/>
      <c r="K88" s="39"/>
      <c r="L88" s="14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68" t="str">
        <f>E11</f>
        <v>24_2019 - Zdravotně technické instalace</v>
      </c>
      <c r="F89" s="39"/>
      <c r="G89" s="39"/>
      <c r="H89" s="39"/>
      <c r="I89" s="141"/>
      <c r="J89" s="39"/>
      <c r="K89" s="39"/>
      <c r="L89" s="14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41"/>
      <c r="J90" s="39"/>
      <c r="K90" s="39"/>
      <c r="L90" s="14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21</v>
      </c>
      <c r="D91" s="39"/>
      <c r="E91" s="39"/>
      <c r="F91" s="26" t="str">
        <f>F14</f>
        <v xml:space="preserve"> </v>
      </c>
      <c r="G91" s="39"/>
      <c r="H91" s="39"/>
      <c r="I91" s="144" t="s">
        <v>23</v>
      </c>
      <c r="J91" s="71" t="str">
        <f>IF(J14="","",J14)</f>
        <v>12. 11. 2019</v>
      </c>
      <c r="K91" s="39"/>
      <c r="L91" s="14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41"/>
      <c r="J92" s="39"/>
      <c r="K92" s="39"/>
      <c r="L92" s="14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25</v>
      </c>
      <c r="D93" s="39"/>
      <c r="E93" s="39"/>
      <c r="F93" s="26" t="str">
        <f>E17</f>
        <v>Statutární město FM</v>
      </c>
      <c r="G93" s="39"/>
      <c r="H93" s="39"/>
      <c r="I93" s="144" t="s">
        <v>31</v>
      </c>
      <c r="J93" s="35" t="str">
        <f>E23</f>
        <v>PPS KANIA s.r.o.</v>
      </c>
      <c r="K93" s="39"/>
      <c r="L93" s="14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29</v>
      </c>
      <c r="D94" s="39"/>
      <c r="E94" s="39"/>
      <c r="F94" s="26" t="str">
        <f>IF(E20="","",E20)</f>
        <v>Vyplň údaj</v>
      </c>
      <c r="G94" s="39"/>
      <c r="H94" s="39"/>
      <c r="I94" s="144" t="s">
        <v>34</v>
      </c>
      <c r="J94" s="35" t="str">
        <f>E26</f>
        <v>Jan Ochodnický</v>
      </c>
      <c r="K94" s="39"/>
      <c r="L94" s="14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41"/>
      <c r="J95" s="39"/>
      <c r="K95" s="39"/>
      <c r="L95" s="14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11" customFormat="1" ht="29.28" customHeight="1">
      <c r="A96" s="193"/>
      <c r="B96" s="194"/>
      <c r="C96" s="195" t="s">
        <v>107</v>
      </c>
      <c r="D96" s="196" t="s">
        <v>57</v>
      </c>
      <c r="E96" s="196" t="s">
        <v>53</v>
      </c>
      <c r="F96" s="196" t="s">
        <v>54</v>
      </c>
      <c r="G96" s="196" t="s">
        <v>108</v>
      </c>
      <c r="H96" s="196" t="s">
        <v>109</v>
      </c>
      <c r="I96" s="197" t="s">
        <v>110</v>
      </c>
      <c r="J96" s="196" t="s">
        <v>92</v>
      </c>
      <c r="K96" s="198" t="s">
        <v>111</v>
      </c>
      <c r="L96" s="199"/>
      <c r="M96" s="91" t="s">
        <v>19</v>
      </c>
      <c r="N96" s="92" t="s">
        <v>42</v>
      </c>
      <c r="O96" s="92" t="s">
        <v>112</v>
      </c>
      <c r="P96" s="92" t="s">
        <v>113</v>
      </c>
      <c r="Q96" s="92" t="s">
        <v>114</v>
      </c>
      <c r="R96" s="92" t="s">
        <v>115</v>
      </c>
      <c r="S96" s="92" t="s">
        <v>116</v>
      </c>
      <c r="T96" s="93" t="s">
        <v>117</v>
      </c>
      <c r="U96" s="193"/>
      <c r="V96" s="193"/>
      <c r="W96" s="193"/>
      <c r="X96" s="193"/>
      <c r="Y96" s="193"/>
      <c r="Z96" s="193"/>
      <c r="AA96" s="193"/>
      <c r="AB96" s="193"/>
      <c r="AC96" s="193"/>
      <c r="AD96" s="193"/>
      <c r="AE96" s="193"/>
    </row>
    <row r="97" s="2" customFormat="1" ht="22.8" customHeight="1">
      <c r="A97" s="37"/>
      <c r="B97" s="38"/>
      <c r="C97" s="98" t="s">
        <v>118</v>
      </c>
      <c r="D97" s="39"/>
      <c r="E97" s="39"/>
      <c r="F97" s="39"/>
      <c r="G97" s="39"/>
      <c r="H97" s="39"/>
      <c r="I97" s="141"/>
      <c r="J97" s="200">
        <f>BK97</f>
        <v>0</v>
      </c>
      <c r="K97" s="39"/>
      <c r="L97" s="43"/>
      <c r="M97" s="94"/>
      <c r="N97" s="201"/>
      <c r="O97" s="95"/>
      <c r="P97" s="202">
        <f>P98+P192</f>
        <v>0</v>
      </c>
      <c r="Q97" s="95"/>
      <c r="R97" s="202">
        <f>R98+R192</f>
        <v>23.779990000000005</v>
      </c>
      <c r="S97" s="95"/>
      <c r="T97" s="203">
        <f>T98+T192</f>
        <v>10.803990000000001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71</v>
      </c>
      <c r="AU97" s="16" t="s">
        <v>93</v>
      </c>
      <c r="BK97" s="204">
        <f>BK98+BK192</f>
        <v>0</v>
      </c>
    </row>
    <row r="98" s="12" customFormat="1" ht="25.92" customHeight="1">
      <c r="A98" s="12"/>
      <c r="B98" s="205"/>
      <c r="C98" s="206"/>
      <c r="D98" s="207" t="s">
        <v>71</v>
      </c>
      <c r="E98" s="208" t="s">
        <v>119</v>
      </c>
      <c r="F98" s="208" t="s">
        <v>120</v>
      </c>
      <c r="G98" s="206"/>
      <c r="H98" s="206"/>
      <c r="I98" s="209"/>
      <c r="J98" s="210">
        <f>BK98</f>
        <v>0</v>
      </c>
      <c r="K98" s="206"/>
      <c r="L98" s="211"/>
      <c r="M98" s="212"/>
      <c r="N98" s="213"/>
      <c r="O98" s="213"/>
      <c r="P98" s="214">
        <f>P99+P124+P133+P138+P175</f>
        <v>0</v>
      </c>
      <c r="Q98" s="213"/>
      <c r="R98" s="214">
        <f>R99+R124+R133+R138+R175</f>
        <v>21.656440000000003</v>
      </c>
      <c r="S98" s="213"/>
      <c r="T98" s="215">
        <f>T99+T124+T133+T138+T175</f>
        <v>7.6680000000000001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6" t="s">
        <v>78</v>
      </c>
      <c r="AT98" s="217" t="s">
        <v>71</v>
      </c>
      <c r="AU98" s="217" t="s">
        <v>72</v>
      </c>
      <c r="AY98" s="216" t="s">
        <v>121</v>
      </c>
      <c r="BK98" s="218">
        <f>BK99+BK124+BK133+BK138+BK175</f>
        <v>0</v>
      </c>
    </row>
    <row r="99" s="12" customFormat="1" ht="22.8" customHeight="1">
      <c r="A99" s="12"/>
      <c r="B99" s="205"/>
      <c r="C99" s="206"/>
      <c r="D99" s="207" t="s">
        <v>71</v>
      </c>
      <c r="E99" s="219" t="s">
        <v>78</v>
      </c>
      <c r="F99" s="219" t="s">
        <v>122</v>
      </c>
      <c r="G99" s="206"/>
      <c r="H99" s="206"/>
      <c r="I99" s="209"/>
      <c r="J99" s="220">
        <f>BK99</f>
        <v>0</v>
      </c>
      <c r="K99" s="206"/>
      <c r="L99" s="211"/>
      <c r="M99" s="212"/>
      <c r="N99" s="213"/>
      <c r="O99" s="213"/>
      <c r="P99" s="214">
        <f>SUM(P100:P123)</f>
        <v>0</v>
      </c>
      <c r="Q99" s="213"/>
      <c r="R99" s="214">
        <f>SUM(R100:R123)</f>
        <v>17.568000000000001</v>
      </c>
      <c r="S99" s="213"/>
      <c r="T99" s="215">
        <f>SUM(T100:T123)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6" t="s">
        <v>78</v>
      </c>
      <c r="AT99" s="217" t="s">
        <v>71</v>
      </c>
      <c r="AU99" s="217" t="s">
        <v>78</v>
      </c>
      <c r="AY99" s="216" t="s">
        <v>121</v>
      </c>
      <c r="BK99" s="218">
        <f>SUM(BK100:BK123)</f>
        <v>0</v>
      </c>
    </row>
    <row r="100" s="2" customFormat="1" ht="16.5" customHeight="1">
      <c r="A100" s="37"/>
      <c r="B100" s="38"/>
      <c r="C100" s="221" t="s">
        <v>78</v>
      </c>
      <c r="D100" s="221" t="s">
        <v>123</v>
      </c>
      <c r="E100" s="222" t="s">
        <v>124</v>
      </c>
      <c r="F100" s="223" t="s">
        <v>125</v>
      </c>
      <c r="G100" s="224" t="s">
        <v>126</v>
      </c>
      <c r="H100" s="225">
        <v>17.640000000000001</v>
      </c>
      <c r="I100" s="226"/>
      <c r="J100" s="227">
        <f>ROUND(I100*H100,2)</f>
        <v>0</v>
      </c>
      <c r="K100" s="223" t="s">
        <v>127</v>
      </c>
      <c r="L100" s="43"/>
      <c r="M100" s="228" t="s">
        <v>19</v>
      </c>
      <c r="N100" s="229" t="s">
        <v>43</v>
      </c>
      <c r="O100" s="83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32" t="s">
        <v>128</v>
      </c>
      <c r="AT100" s="232" t="s">
        <v>123</v>
      </c>
      <c r="AU100" s="232" t="s">
        <v>80</v>
      </c>
      <c r="AY100" s="16" t="s">
        <v>121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16" t="s">
        <v>78</v>
      </c>
      <c r="BK100" s="233">
        <f>ROUND(I100*H100,2)</f>
        <v>0</v>
      </c>
      <c r="BL100" s="16" t="s">
        <v>128</v>
      </c>
      <c r="BM100" s="232" t="s">
        <v>129</v>
      </c>
    </row>
    <row r="101" s="2" customFormat="1">
      <c r="A101" s="37"/>
      <c r="B101" s="38"/>
      <c r="C101" s="39"/>
      <c r="D101" s="234" t="s">
        <v>130</v>
      </c>
      <c r="E101" s="39"/>
      <c r="F101" s="235" t="s">
        <v>131</v>
      </c>
      <c r="G101" s="39"/>
      <c r="H101" s="39"/>
      <c r="I101" s="141"/>
      <c r="J101" s="39"/>
      <c r="K101" s="39"/>
      <c r="L101" s="43"/>
      <c r="M101" s="236"/>
      <c r="N101" s="237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130</v>
      </c>
      <c r="AU101" s="16" t="s">
        <v>80</v>
      </c>
    </row>
    <row r="102" s="2" customFormat="1">
      <c r="A102" s="37"/>
      <c r="B102" s="38"/>
      <c r="C102" s="39"/>
      <c r="D102" s="234" t="s">
        <v>132</v>
      </c>
      <c r="E102" s="39"/>
      <c r="F102" s="238" t="s">
        <v>133</v>
      </c>
      <c r="G102" s="39"/>
      <c r="H102" s="39"/>
      <c r="I102" s="141"/>
      <c r="J102" s="39"/>
      <c r="K102" s="39"/>
      <c r="L102" s="43"/>
      <c r="M102" s="236"/>
      <c r="N102" s="237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132</v>
      </c>
      <c r="AU102" s="16" t="s">
        <v>80</v>
      </c>
    </row>
    <row r="103" s="13" customFormat="1">
      <c r="A103" s="13"/>
      <c r="B103" s="239"/>
      <c r="C103" s="240"/>
      <c r="D103" s="234" t="s">
        <v>134</v>
      </c>
      <c r="E103" s="241" t="s">
        <v>19</v>
      </c>
      <c r="F103" s="242" t="s">
        <v>135</v>
      </c>
      <c r="G103" s="240"/>
      <c r="H103" s="243">
        <v>17.640000000000001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9" t="s">
        <v>134</v>
      </c>
      <c r="AU103" s="249" t="s">
        <v>80</v>
      </c>
      <c r="AV103" s="13" t="s">
        <v>80</v>
      </c>
      <c r="AW103" s="13" t="s">
        <v>33</v>
      </c>
      <c r="AX103" s="13" t="s">
        <v>78</v>
      </c>
      <c r="AY103" s="249" t="s">
        <v>121</v>
      </c>
    </row>
    <row r="104" s="2" customFormat="1" ht="16.5" customHeight="1">
      <c r="A104" s="37"/>
      <c r="B104" s="38"/>
      <c r="C104" s="221" t="s">
        <v>80</v>
      </c>
      <c r="D104" s="221" t="s">
        <v>123</v>
      </c>
      <c r="E104" s="222" t="s">
        <v>136</v>
      </c>
      <c r="F104" s="223" t="s">
        <v>137</v>
      </c>
      <c r="G104" s="224" t="s">
        <v>126</v>
      </c>
      <c r="H104" s="225">
        <v>17.640000000000001</v>
      </c>
      <c r="I104" s="226"/>
      <c r="J104" s="227">
        <f>ROUND(I104*H104,2)</f>
        <v>0</v>
      </c>
      <c r="K104" s="223" t="s">
        <v>127</v>
      </c>
      <c r="L104" s="43"/>
      <c r="M104" s="228" t="s">
        <v>19</v>
      </c>
      <c r="N104" s="229" t="s">
        <v>43</v>
      </c>
      <c r="O104" s="83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32" t="s">
        <v>128</v>
      </c>
      <c r="AT104" s="232" t="s">
        <v>123</v>
      </c>
      <c r="AU104" s="232" t="s">
        <v>80</v>
      </c>
      <c r="AY104" s="16" t="s">
        <v>121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16" t="s">
        <v>78</v>
      </c>
      <c r="BK104" s="233">
        <f>ROUND(I104*H104,2)</f>
        <v>0</v>
      </c>
      <c r="BL104" s="16" t="s">
        <v>128</v>
      </c>
      <c r="BM104" s="232" t="s">
        <v>138</v>
      </c>
    </row>
    <row r="105" s="2" customFormat="1">
      <c r="A105" s="37"/>
      <c r="B105" s="38"/>
      <c r="C105" s="39"/>
      <c r="D105" s="234" t="s">
        <v>130</v>
      </c>
      <c r="E105" s="39"/>
      <c r="F105" s="235" t="s">
        <v>139</v>
      </c>
      <c r="G105" s="39"/>
      <c r="H105" s="39"/>
      <c r="I105" s="141"/>
      <c r="J105" s="39"/>
      <c r="K105" s="39"/>
      <c r="L105" s="43"/>
      <c r="M105" s="236"/>
      <c r="N105" s="237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130</v>
      </c>
      <c r="AU105" s="16" t="s">
        <v>80</v>
      </c>
    </row>
    <row r="106" s="2" customFormat="1">
      <c r="A106" s="37"/>
      <c r="B106" s="38"/>
      <c r="C106" s="39"/>
      <c r="D106" s="234" t="s">
        <v>132</v>
      </c>
      <c r="E106" s="39"/>
      <c r="F106" s="238" t="s">
        <v>133</v>
      </c>
      <c r="G106" s="39"/>
      <c r="H106" s="39"/>
      <c r="I106" s="141"/>
      <c r="J106" s="39"/>
      <c r="K106" s="39"/>
      <c r="L106" s="43"/>
      <c r="M106" s="236"/>
      <c r="N106" s="237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132</v>
      </c>
      <c r="AU106" s="16" t="s">
        <v>80</v>
      </c>
    </row>
    <row r="107" s="13" customFormat="1">
      <c r="A107" s="13"/>
      <c r="B107" s="239"/>
      <c r="C107" s="240"/>
      <c r="D107" s="234" t="s">
        <v>134</v>
      </c>
      <c r="E107" s="241" t="s">
        <v>19</v>
      </c>
      <c r="F107" s="242" t="s">
        <v>135</v>
      </c>
      <c r="G107" s="240"/>
      <c r="H107" s="243">
        <v>17.640000000000001</v>
      </c>
      <c r="I107" s="244"/>
      <c r="J107" s="240"/>
      <c r="K107" s="240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134</v>
      </c>
      <c r="AU107" s="249" t="s">
        <v>80</v>
      </c>
      <c r="AV107" s="13" t="s">
        <v>80</v>
      </c>
      <c r="AW107" s="13" t="s">
        <v>33</v>
      </c>
      <c r="AX107" s="13" t="s">
        <v>78</v>
      </c>
      <c r="AY107" s="249" t="s">
        <v>121</v>
      </c>
    </row>
    <row r="108" s="2" customFormat="1" ht="16.5" customHeight="1">
      <c r="A108" s="37"/>
      <c r="B108" s="38"/>
      <c r="C108" s="221" t="s">
        <v>140</v>
      </c>
      <c r="D108" s="221" t="s">
        <v>123</v>
      </c>
      <c r="E108" s="222" t="s">
        <v>141</v>
      </c>
      <c r="F108" s="223" t="s">
        <v>142</v>
      </c>
      <c r="G108" s="224" t="s">
        <v>126</v>
      </c>
      <c r="H108" s="225">
        <v>17.640000000000001</v>
      </c>
      <c r="I108" s="226"/>
      <c r="J108" s="227">
        <f>ROUND(I108*H108,2)</f>
        <v>0</v>
      </c>
      <c r="K108" s="223" t="s">
        <v>127</v>
      </c>
      <c r="L108" s="43"/>
      <c r="M108" s="228" t="s">
        <v>19</v>
      </c>
      <c r="N108" s="229" t="s">
        <v>43</v>
      </c>
      <c r="O108" s="83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232" t="s">
        <v>128</v>
      </c>
      <c r="AT108" s="232" t="s">
        <v>123</v>
      </c>
      <c r="AU108" s="232" t="s">
        <v>80</v>
      </c>
      <c r="AY108" s="16" t="s">
        <v>121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16" t="s">
        <v>78</v>
      </c>
      <c r="BK108" s="233">
        <f>ROUND(I108*H108,2)</f>
        <v>0</v>
      </c>
      <c r="BL108" s="16" t="s">
        <v>128</v>
      </c>
      <c r="BM108" s="232" t="s">
        <v>143</v>
      </c>
    </row>
    <row r="109" s="2" customFormat="1">
      <c r="A109" s="37"/>
      <c r="B109" s="38"/>
      <c r="C109" s="39"/>
      <c r="D109" s="234" t="s">
        <v>130</v>
      </c>
      <c r="E109" s="39"/>
      <c r="F109" s="235" t="s">
        <v>144</v>
      </c>
      <c r="G109" s="39"/>
      <c r="H109" s="39"/>
      <c r="I109" s="141"/>
      <c r="J109" s="39"/>
      <c r="K109" s="39"/>
      <c r="L109" s="43"/>
      <c r="M109" s="236"/>
      <c r="N109" s="237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130</v>
      </c>
      <c r="AU109" s="16" t="s">
        <v>80</v>
      </c>
    </row>
    <row r="110" s="2" customFormat="1">
      <c r="A110" s="37"/>
      <c r="B110" s="38"/>
      <c r="C110" s="39"/>
      <c r="D110" s="234" t="s">
        <v>132</v>
      </c>
      <c r="E110" s="39"/>
      <c r="F110" s="238" t="s">
        <v>133</v>
      </c>
      <c r="G110" s="39"/>
      <c r="H110" s="39"/>
      <c r="I110" s="141"/>
      <c r="J110" s="39"/>
      <c r="K110" s="39"/>
      <c r="L110" s="43"/>
      <c r="M110" s="236"/>
      <c r="N110" s="237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132</v>
      </c>
      <c r="AU110" s="16" t="s">
        <v>80</v>
      </c>
    </row>
    <row r="111" s="13" customFormat="1">
      <c r="A111" s="13"/>
      <c r="B111" s="239"/>
      <c r="C111" s="240"/>
      <c r="D111" s="234" t="s">
        <v>134</v>
      </c>
      <c r="E111" s="241" t="s">
        <v>19</v>
      </c>
      <c r="F111" s="242" t="s">
        <v>135</v>
      </c>
      <c r="G111" s="240"/>
      <c r="H111" s="243">
        <v>17.640000000000001</v>
      </c>
      <c r="I111" s="244"/>
      <c r="J111" s="240"/>
      <c r="K111" s="240"/>
      <c r="L111" s="245"/>
      <c r="M111" s="246"/>
      <c r="N111" s="247"/>
      <c r="O111" s="247"/>
      <c r="P111" s="247"/>
      <c r="Q111" s="247"/>
      <c r="R111" s="247"/>
      <c r="S111" s="247"/>
      <c r="T111" s="24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9" t="s">
        <v>134</v>
      </c>
      <c r="AU111" s="249" t="s">
        <v>80</v>
      </c>
      <c r="AV111" s="13" t="s">
        <v>80</v>
      </c>
      <c r="AW111" s="13" t="s">
        <v>33</v>
      </c>
      <c r="AX111" s="13" t="s">
        <v>78</v>
      </c>
      <c r="AY111" s="249" t="s">
        <v>121</v>
      </c>
    </row>
    <row r="112" s="2" customFormat="1" ht="16.5" customHeight="1">
      <c r="A112" s="37"/>
      <c r="B112" s="38"/>
      <c r="C112" s="221" t="s">
        <v>128</v>
      </c>
      <c r="D112" s="221" t="s">
        <v>123</v>
      </c>
      <c r="E112" s="222" t="s">
        <v>145</v>
      </c>
      <c r="F112" s="223" t="s">
        <v>146</v>
      </c>
      <c r="G112" s="224" t="s">
        <v>126</v>
      </c>
      <c r="H112" s="225">
        <v>4.4100000000000001</v>
      </c>
      <c r="I112" s="226"/>
      <c r="J112" s="227">
        <f>ROUND(I112*H112,2)</f>
        <v>0</v>
      </c>
      <c r="K112" s="223" t="s">
        <v>127</v>
      </c>
      <c r="L112" s="43"/>
      <c r="M112" s="228" t="s">
        <v>19</v>
      </c>
      <c r="N112" s="229" t="s">
        <v>43</v>
      </c>
      <c r="O112" s="83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32" t="s">
        <v>128</v>
      </c>
      <c r="AT112" s="232" t="s">
        <v>123</v>
      </c>
      <c r="AU112" s="232" t="s">
        <v>80</v>
      </c>
      <c r="AY112" s="16" t="s">
        <v>121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16" t="s">
        <v>78</v>
      </c>
      <c r="BK112" s="233">
        <f>ROUND(I112*H112,2)</f>
        <v>0</v>
      </c>
      <c r="BL112" s="16" t="s">
        <v>128</v>
      </c>
      <c r="BM112" s="232" t="s">
        <v>147</v>
      </c>
    </row>
    <row r="113" s="2" customFormat="1">
      <c r="A113" s="37"/>
      <c r="B113" s="38"/>
      <c r="C113" s="39"/>
      <c r="D113" s="234" t="s">
        <v>130</v>
      </c>
      <c r="E113" s="39"/>
      <c r="F113" s="235" t="s">
        <v>148</v>
      </c>
      <c r="G113" s="39"/>
      <c r="H113" s="39"/>
      <c r="I113" s="141"/>
      <c r="J113" s="39"/>
      <c r="K113" s="39"/>
      <c r="L113" s="43"/>
      <c r="M113" s="236"/>
      <c r="N113" s="237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130</v>
      </c>
      <c r="AU113" s="16" t="s">
        <v>80</v>
      </c>
    </row>
    <row r="114" s="2" customFormat="1">
      <c r="A114" s="37"/>
      <c r="B114" s="38"/>
      <c r="C114" s="39"/>
      <c r="D114" s="234" t="s">
        <v>132</v>
      </c>
      <c r="E114" s="39"/>
      <c r="F114" s="238" t="s">
        <v>133</v>
      </c>
      <c r="G114" s="39"/>
      <c r="H114" s="39"/>
      <c r="I114" s="141"/>
      <c r="J114" s="39"/>
      <c r="K114" s="39"/>
      <c r="L114" s="43"/>
      <c r="M114" s="236"/>
      <c r="N114" s="237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132</v>
      </c>
      <c r="AU114" s="16" t="s">
        <v>80</v>
      </c>
    </row>
    <row r="115" s="13" customFormat="1">
      <c r="A115" s="13"/>
      <c r="B115" s="239"/>
      <c r="C115" s="240"/>
      <c r="D115" s="234" t="s">
        <v>134</v>
      </c>
      <c r="E115" s="241" t="s">
        <v>19</v>
      </c>
      <c r="F115" s="242" t="s">
        <v>149</v>
      </c>
      <c r="G115" s="240"/>
      <c r="H115" s="243">
        <v>4.4100000000000001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9" t="s">
        <v>134</v>
      </c>
      <c r="AU115" s="249" t="s">
        <v>80</v>
      </c>
      <c r="AV115" s="13" t="s">
        <v>80</v>
      </c>
      <c r="AW115" s="13" t="s">
        <v>33</v>
      </c>
      <c r="AX115" s="13" t="s">
        <v>78</v>
      </c>
      <c r="AY115" s="249" t="s">
        <v>121</v>
      </c>
    </row>
    <row r="116" s="2" customFormat="1" ht="16.5" customHeight="1">
      <c r="A116" s="37"/>
      <c r="B116" s="38"/>
      <c r="C116" s="221" t="s">
        <v>150</v>
      </c>
      <c r="D116" s="221" t="s">
        <v>123</v>
      </c>
      <c r="E116" s="222" t="s">
        <v>151</v>
      </c>
      <c r="F116" s="223" t="s">
        <v>152</v>
      </c>
      <c r="G116" s="224" t="s">
        <v>126</v>
      </c>
      <c r="H116" s="225">
        <v>10.98</v>
      </c>
      <c r="I116" s="226"/>
      <c r="J116" s="227">
        <f>ROUND(I116*H116,2)</f>
        <v>0</v>
      </c>
      <c r="K116" s="223" t="s">
        <v>127</v>
      </c>
      <c r="L116" s="43"/>
      <c r="M116" s="228" t="s">
        <v>19</v>
      </c>
      <c r="N116" s="229" t="s">
        <v>43</v>
      </c>
      <c r="O116" s="83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32" t="s">
        <v>128</v>
      </c>
      <c r="AT116" s="232" t="s">
        <v>123</v>
      </c>
      <c r="AU116" s="232" t="s">
        <v>80</v>
      </c>
      <c r="AY116" s="16" t="s">
        <v>121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16" t="s">
        <v>78</v>
      </c>
      <c r="BK116" s="233">
        <f>ROUND(I116*H116,2)</f>
        <v>0</v>
      </c>
      <c r="BL116" s="16" t="s">
        <v>128</v>
      </c>
      <c r="BM116" s="232" t="s">
        <v>153</v>
      </c>
    </row>
    <row r="117" s="2" customFormat="1">
      <c r="A117" s="37"/>
      <c r="B117" s="38"/>
      <c r="C117" s="39"/>
      <c r="D117" s="234" t="s">
        <v>130</v>
      </c>
      <c r="E117" s="39"/>
      <c r="F117" s="235" t="s">
        <v>154</v>
      </c>
      <c r="G117" s="39"/>
      <c r="H117" s="39"/>
      <c r="I117" s="141"/>
      <c r="J117" s="39"/>
      <c r="K117" s="39"/>
      <c r="L117" s="43"/>
      <c r="M117" s="236"/>
      <c r="N117" s="237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130</v>
      </c>
      <c r="AU117" s="16" t="s">
        <v>80</v>
      </c>
    </row>
    <row r="118" s="2" customFormat="1">
      <c r="A118" s="37"/>
      <c r="B118" s="38"/>
      <c r="C118" s="39"/>
      <c r="D118" s="234" t="s">
        <v>132</v>
      </c>
      <c r="E118" s="39"/>
      <c r="F118" s="238" t="s">
        <v>133</v>
      </c>
      <c r="G118" s="39"/>
      <c r="H118" s="39"/>
      <c r="I118" s="141"/>
      <c r="J118" s="39"/>
      <c r="K118" s="39"/>
      <c r="L118" s="43"/>
      <c r="M118" s="236"/>
      <c r="N118" s="237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132</v>
      </c>
      <c r="AU118" s="16" t="s">
        <v>80</v>
      </c>
    </row>
    <row r="119" s="13" customFormat="1">
      <c r="A119" s="13"/>
      <c r="B119" s="239"/>
      <c r="C119" s="240"/>
      <c r="D119" s="234" t="s">
        <v>134</v>
      </c>
      <c r="E119" s="241" t="s">
        <v>19</v>
      </c>
      <c r="F119" s="242" t="s">
        <v>155</v>
      </c>
      <c r="G119" s="240"/>
      <c r="H119" s="243">
        <v>10.98</v>
      </c>
      <c r="I119" s="244"/>
      <c r="J119" s="240"/>
      <c r="K119" s="240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134</v>
      </c>
      <c r="AU119" s="249" t="s">
        <v>80</v>
      </c>
      <c r="AV119" s="13" t="s">
        <v>80</v>
      </c>
      <c r="AW119" s="13" t="s">
        <v>33</v>
      </c>
      <c r="AX119" s="13" t="s">
        <v>78</v>
      </c>
      <c r="AY119" s="249" t="s">
        <v>121</v>
      </c>
    </row>
    <row r="120" s="2" customFormat="1" ht="16.5" customHeight="1">
      <c r="A120" s="37"/>
      <c r="B120" s="38"/>
      <c r="C120" s="250" t="s">
        <v>156</v>
      </c>
      <c r="D120" s="250" t="s">
        <v>157</v>
      </c>
      <c r="E120" s="251" t="s">
        <v>158</v>
      </c>
      <c r="F120" s="252" t="s">
        <v>159</v>
      </c>
      <c r="G120" s="253" t="s">
        <v>160</v>
      </c>
      <c r="H120" s="254">
        <v>17.568000000000001</v>
      </c>
      <c r="I120" s="255"/>
      <c r="J120" s="256">
        <f>ROUND(I120*H120,2)</f>
        <v>0</v>
      </c>
      <c r="K120" s="252" t="s">
        <v>127</v>
      </c>
      <c r="L120" s="257"/>
      <c r="M120" s="258" t="s">
        <v>19</v>
      </c>
      <c r="N120" s="259" t="s">
        <v>43</v>
      </c>
      <c r="O120" s="83"/>
      <c r="P120" s="230">
        <f>O120*H120</f>
        <v>0</v>
      </c>
      <c r="Q120" s="230">
        <v>1</v>
      </c>
      <c r="R120" s="230">
        <f>Q120*H120</f>
        <v>17.568000000000001</v>
      </c>
      <c r="S120" s="230">
        <v>0</v>
      </c>
      <c r="T120" s="231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32" t="s">
        <v>161</v>
      </c>
      <c r="AT120" s="232" t="s">
        <v>157</v>
      </c>
      <c r="AU120" s="232" t="s">
        <v>80</v>
      </c>
      <c r="AY120" s="16" t="s">
        <v>121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16" t="s">
        <v>78</v>
      </c>
      <c r="BK120" s="233">
        <f>ROUND(I120*H120,2)</f>
        <v>0</v>
      </c>
      <c r="BL120" s="16" t="s">
        <v>128</v>
      </c>
      <c r="BM120" s="232" t="s">
        <v>162</v>
      </c>
    </row>
    <row r="121" s="2" customFormat="1">
      <c r="A121" s="37"/>
      <c r="B121" s="38"/>
      <c r="C121" s="39"/>
      <c r="D121" s="234" t="s">
        <v>130</v>
      </c>
      <c r="E121" s="39"/>
      <c r="F121" s="235" t="s">
        <v>163</v>
      </c>
      <c r="G121" s="39"/>
      <c r="H121" s="39"/>
      <c r="I121" s="141"/>
      <c r="J121" s="39"/>
      <c r="K121" s="39"/>
      <c r="L121" s="43"/>
      <c r="M121" s="236"/>
      <c r="N121" s="237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130</v>
      </c>
      <c r="AU121" s="16" t="s">
        <v>80</v>
      </c>
    </row>
    <row r="122" s="2" customFormat="1">
      <c r="A122" s="37"/>
      <c r="B122" s="38"/>
      <c r="C122" s="39"/>
      <c r="D122" s="234" t="s">
        <v>132</v>
      </c>
      <c r="E122" s="39"/>
      <c r="F122" s="238" t="s">
        <v>133</v>
      </c>
      <c r="G122" s="39"/>
      <c r="H122" s="39"/>
      <c r="I122" s="141"/>
      <c r="J122" s="39"/>
      <c r="K122" s="39"/>
      <c r="L122" s="43"/>
      <c r="M122" s="236"/>
      <c r="N122" s="237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132</v>
      </c>
      <c r="AU122" s="16" t="s">
        <v>80</v>
      </c>
    </row>
    <row r="123" s="13" customFormat="1">
      <c r="A123" s="13"/>
      <c r="B123" s="239"/>
      <c r="C123" s="240"/>
      <c r="D123" s="234" t="s">
        <v>134</v>
      </c>
      <c r="E123" s="241" t="s">
        <v>19</v>
      </c>
      <c r="F123" s="242" t="s">
        <v>164</v>
      </c>
      <c r="G123" s="240"/>
      <c r="H123" s="243">
        <v>17.568000000000001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134</v>
      </c>
      <c r="AU123" s="249" t="s">
        <v>80</v>
      </c>
      <c r="AV123" s="13" t="s">
        <v>80</v>
      </c>
      <c r="AW123" s="13" t="s">
        <v>33</v>
      </c>
      <c r="AX123" s="13" t="s">
        <v>78</v>
      </c>
      <c r="AY123" s="249" t="s">
        <v>121</v>
      </c>
    </row>
    <row r="124" s="12" customFormat="1" ht="22.8" customHeight="1">
      <c r="A124" s="12"/>
      <c r="B124" s="205"/>
      <c r="C124" s="206"/>
      <c r="D124" s="207" t="s">
        <v>71</v>
      </c>
      <c r="E124" s="219" t="s">
        <v>128</v>
      </c>
      <c r="F124" s="219" t="s">
        <v>165</v>
      </c>
      <c r="G124" s="206"/>
      <c r="H124" s="206"/>
      <c r="I124" s="209"/>
      <c r="J124" s="220">
        <f>BK124</f>
        <v>0</v>
      </c>
      <c r="K124" s="206"/>
      <c r="L124" s="211"/>
      <c r="M124" s="212"/>
      <c r="N124" s="213"/>
      <c r="O124" s="213"/>
      <c r="P124" s="214">
        <f>SUM(P125:P132)</f>
        <v>0</v>
      </c>
      <c r="Q124" s="213"/>
      <c r="R124" s="214">
        <f>SUM(R125:R132)</f>
        <v>1.4918400000000001</v>
      </c>
      <c r="S124" s="213"/>
      <c r="T124" s="215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6" t="s">
        <v>78</v>
      </c>
      <c r="AT124" s="217" t="s">
        <v>71</v>
      </c>
      <c r="AU124" s="217" t="s">
        <v>78</v>
      </c>
      <c r="AY124" s="216" t="s">
        <v>121</v>
      </c>
      <c r="BK124" s="218">
        <f>SUM(BK125:BK132)</f>
        <v>0</v>
      </c>
    </row>
    <row r="125" s="2" customFormat="1" ht="16.5" customHeight="1">
      <c r="A125" s="37"/>
      <c r="B125" s="38"/>
      <c r="C125" s="221" t="s">
        <v>166</v>
      </c>
      <c r="D125" s="221" t="s">
        <v>123</v>
      </c>
      <c r="E125" s="222" t="s">
        <v>167</v>
      </c>
      <c r="F125" s="223" t="s">
        <v>168</v>
      </c>
      <c r="G125" s="224" t="s">
        <v>169</v>
      </c>
      <c r="H125" s="225">
        <v>28</v>
      </c>
      <c r="I125" s="226"/>
      <c r="J125" s="227">
        <f>ROUND(I125*H125,2)</f>
        <v>0</v>
      </c>
      <c r="K125" s="223" t="s">
        <v>127</v>
      </c>
      <c r="L125" s="43"/>
      <c r="M125" s="228" t="s">
        <v>19</v>
      </c>
      <c r="N125" s="229" t="s">
        <v>43</v>
      </c>
      <c r="O125" s="83"/>
      <c r="P125" s="230">
        <f>O125*H125</f>
        <v>0</v>
      </c>
      <c r="Q125" s="230">
        <v>0.053280000000000001</v>
      </c>
      <c r="R125" s="230">
        <f>Q125*H125</f>
        <v>1.4918400000000001</v>
      </c>
      <c r="S125" s="230">
        <v>0</v>
      </c>
      <c r="T125" s="23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32" t="s">
        <v>128</v>
      </c>
      <c r="AT125" s="232" t="s">
        <v>123</v>
      </c>
      <c r="AU125" s="232" t="s">
        <v>80</v>
      </c>
      <c r="AY125" s="16" t="s">
        <v>121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6" t="s">
        <v>78</v>
      </c>
      <c r="BK125" s="233">
        <f>ROUND(I125*H125,2)</f>
        <v>0</v>
      </c>
      <c r="BL125" s="16" t="s">
        <v>128</v>
      </c>
      <c r="BM125" s="232" t="s">
        <v>170</v>
      </c>
    </row>
    <row r="126" s="2" customFormat="1">
      <c r="A126" s="37"/>
      <c r="B126" s="38"/>
      <c r="C126" s="39"/>
      <c r="D126" s="234" t="s">
        <v>130</v>
      </c>
      <c r="E126" s="39"/>
      <c r="F126" s="235" t="s">
        <v>171</v>
      </c>
      <c r="G126" s="39"/>
      <c r="H126" s="39"/>
      <c r="I126" s="141"/>
      <c r="J126" s="39"/>
      <c r="K126" s="39"/>
      <c r="L126" s="43"/>
      <c r="M126" s="236"/>
      <c r="N126" s="237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130</v>
      </c>
      <c r="AU126" s="16" t="s">
        <v>80</v>
      </c>
    </row>
    <row r="127" s="2" customFormat="1">
      <c r="A127" s="37"/>
      <c r="B127" s="38"/>
      <c r="C127" s="39"/>
      <c r="D127" s="234" t="s">
        <v>132</v>
      </c>
      <c r="E127" s="39"/>
      <c r="F127" s="238" t="s">
        <v>133</v>
      </c>
      <c r="G127" s="39"/>
      <c r="H127" s="39"/>
      <c r="I127" s="141"/>
      <c r="J127" s="39"/>
      <c r="K127" s="39"/>
      <c r="L127" s="43"/>
      <c r="M127" s="236"/>
      <c r="N127" s="237"/>
      <c r="O127" s="83"/>
      <c r="P127" s="83"/>
      <c r="Q127" s="83"/>
      <c r="R127" s="83"/>
      <c r="S127" s="83"/>
      <c r="T127" s="84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132</v>
      </c>
      <c r="AU127" s="16" t="s">
        <v>80</v>
      </c>
    </row>
    <row r="128" s="13" customFormat="1">
      <c r="A128" s="13"/>
      <c r="B128" s="239"/>
      <c r="C128" s="240"/>
      <c r="D128" s="234" t="s">
        <v>134</v>
      </c>
      <c r="E128" s="241" t="s">
        <v>19</v>
      </c>
      <c r="F128" s="242" t="s">
        <v>172</v>
      </c>
      <c r="G128" s="240"/>
      <c r="H128" s="243">
        <v>28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134</v>
      </c>
      <c r="AU128" s="249" t="s">
        <v>80</v>
      </c>
      <c r="AV128" s="13" t="s">
        <v>80</v>
      </c>
      <c r="AW128" s="13" t="s">
        <v>33</v>
      </c>
      <c r="AX128" s="13" t="s">
        <v>78</v>
      </c>
      <c r="AY128" s="249" t="s">
        <v>121</v>
      </c>
    </row>
    <row r="129" s="2" customFormat="1" ht="16.5" customHeight="1">
      <c r="A129" s="37"/>
      <c r="B129" s="38"/>
      <c r="C129" s="221" t="s">
        <v>161</v>
      </c>
      <c r="D129" s="221" t="s">
        <v>123</v>
      </c>
      <c r="E129" s="222" t="s">
        <v>173</v>
      </c>
      <c r="F129" s="223" t="s">
        <v>174</v>
      </c>
      <c r="G129" s="224" t="s">
        <v>126</v>
      </c>
      <c r="H129" s="225">
        <v>3.6600000000000001</v>
      </c>
      <c r="I129" s="226"/>
      <c r="J129" s="227">
        <f>ROUND(I129*H129,2)</f>
        <v>0</v>
      </c>
      <c r="K129" s="223" t="s">
        <v>127</v>
      </c>
      <c r="L129" s="43"/>
      <c r="M129" s="228" t="s">
        <v>19</v>
      </c>
      <c r="N129" s="229" t="s">
        <v>43</v>
      </c>
      <c r="O129" s="83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32" t="s">
        <v>128</v>
      </c>
      <c r="AT129" s="232" t="s">
        <v>123</v>
      </c>
      <c r="AU129" s="232" t="s">
        <v>80</v>
      </c>
      <c r="AY129" s="16" t="s">
        <v>121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6" t="s">
        <v>78</v>
      </c>
      <c r="BK129" s="233">
        <f>ROUND(I129*H129,2)</f>
        <v>0</v>
      </c>
      <c r="BL129" s="16" t="s">
        <v>128</v>
      </c>
      <c r="BM129" s="232" t="s">
        <v>175</v>
      </c>
    </row>
    <row r="130" s="2" customFormat="1">
      <c r="A130" s="37"/>
      <c r="B130" s="38"/>
      <c r="C130" s="39"/>
      <c r="D130" s="234" t="s">
        <v>130</v>
      </c>
      <c r="E130" s="39"/>
      <c r="F130" s="235" t="s">
        <v>176</v>
      </c>
      <c r="G130" s="39"/>
      <c r="H130" s="39"/>
      <c r="I130" s="141"/>
      <c r="J130" s="39"/>
      <c r="K130" s="39"/>
      <c r="L130" s="43"/>
      <c r="M130" s="236"/>
      <c r="N130" s="237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80</v>
      </c>
    </row>
    <row r="131" s="2" customFormat="1">
      <c r="A131" s="37"/>
      <c r="B131" s="38"/>
      <c r="C131" s="39"/>
      <c r="D131" s="234" t="s">
        <v>132</v>
      </c>
      <c r="E131" s="39"/>
      <c r="F131" s="238" t="s">
        <v>133</v>
      </c>
      <c r="G131" s="39"/>
      <c r="H131" s="39"/>
      <c r="I131" s="141"/>
      <c r="J131" s="39"/>
      <c r="K131" s="39"/>
      <c r="L131" s="43"/>
      <c r="M131" s="236"/>
      <c r="N131" s="237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132</v>
      </c>
      <c r="AU131" s="16" t="s">
        <v>80</v>
      </c>
    </row>
    <row r="132" s="13" customFormat="1">
      <c r="A132" s="13"/>
      <c r="B132" s="239"/>
      <c r="C132" s="240"/>
      <c r="D132" s="234" t="s">
        <v>134</v>
      </c>
      <c r="E132" s="241" t="s">
        <v>19</v>
      </c>
      <c r="F132" s="242" t="s">
        <v>177</v>
      </c>
      <c r="G132" s="240"/>
      <c r="H132" s="243">
        <v>3.6600000000000001</v>
      </c>
      <c r="I132" s="244"/>
      <c r="J132" s="240"/>
      <c r="K132" s="240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134</v>
      </c>
      <c r="AU132" s="249" t="s">
        <v>80</v>
      </c>
      <c r="AV132" s="13" t="s">
        <v>80</v>
      </c>
      <c r="AW132" s="13" t="s">
        <v>33</v>
      </c>
      <c r="AX132" s="13" t="s">
        <v>78</v>
      </c>
      <c r="AY132" s="249" t="s">
        <v>121</v>
      </c>
    </row>
    <row r="133" s="12" customFormat="1" ht="22.8" customHeight="1">
      <c r="A133" s="12"/>
      <c r="B133" s="205"/>
      <c r="C133" s="206"/>
      <c r="D133" s="207" t="s">
        <v>71</v>
      </c>
      <c r="E133" s="219" t="s">
        <v>156</v>
      </c>
      <c r="F133" s="219" t="s">
        <v>178</v>
      </c>
      <c r="G133" s="206"/>
      <c r="H133" s="206"/>
      <c r="I133" s="209"/>
      <c r="J133" s="220">
        <f>BK133</f>
        <v>0</v>
      </c>
      <c r="K133" s="206"/>
      <c r="L133" s="211"/>
      <c r="M133" s="212"/>
      <c r="N133" s="213"/>
      <c r="O133" s="213"/>
      <c r="P133" s="214">
        <f>SUM(P134:P137)</f>
        <v>0</v>
      </c>
      <c r="Q133" s="213"/>
      <c r="R133" s="214">
        <f>SUM(R134:R137)</f>
        <v>2.004</v>
      </c>
      <c r="S133" s="213"/>
      <c r="T133" s="215">
        <f>SUM(T134:T137)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78</v>
      </c>
      <c r="AT133" s="217" t="s">
        <v>71</v>
      </c>
      <c r="AU133" s="217" t="s">
        <v>78</v>
      </c>
      <c r="AY133" s="216" t="s">
        <v>121</v>
      </c>
      <c r="BK133" s="218">
        <f>SUM(BK134:BK137)</f>
        <v>0</v>
      </c>
    </row>
    <row r="134" s="2" customFormat="1" ht="16.5" customHeight="1">
      <c r="A134" s="37"/>
      <c r="B134" s="38"/>
      <c r="C134" s="221" t="s">
        <v>179</v>
      </c>
      <c r="D134" s="221" t="s">
        <v>123</v>
      </c>
      <c r="E134" s="222" t="s">
        <v>180</v>
      </c>
      <c r="F134" s="223" t="s">
        <v>181</v>
      </c>
      <c r="G134" s="224" t="s">
        <v>182</v>
      </c>
      <c r="H134" s="225">
        <v>50.100000000000001</v>
      </c>
      <c r="I134" s="226"/>
      <c r="J134" s="227">
        <f>ROUND(I134*H134,2)</f>
        <v>0</v>
      </c>
      <c r="K134" s="223" t="s">
        <v>127</v>
      </c>
      <c r="L134" s="43"/>
      <c r="M134" s="228" t="s">
        <v>19</v>
      </c>
      <c r="N134" s="229" t="s">
        <v>43</v>
      </c>
      <c r="O134" s="83"/>
      <c r="P134" s="230">
        <f>O134*H134</f>
        <v>0</v>
      </c>
      <c r="Q134" s="230">
        <v>0.040000000000000001</v>
      </c>
      <c r="R134" s="230">
        <f>Q134*H134</f>
        <v>2.004</v>
      </c>
      <c r="S134" s="230">
        <v>0</v>
      </c>
      <c r="T134" s="23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32" t="s">
        <v>128</v>
      </c>
      <c r="AT134" s="232" t="s">
        <v>123</v>
      </c>
      <c r="AU134" s="232" t="s">
        <v>80</v>
      </c>
      <c r="AY134" s="16" t="s">
        <v>121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6" t="s">
        <v>78</v>
      </c>
      <c r="BK134" s="233">
        <f>ROUND(I134*H134,2)</f>
        <v>0</v>
      </c>
      <c r="BL134" s="16" t="s">
        <v>128</v>
      </c>
      <c r="BM134" s="232" t="s">
        <v>183</v>
      </c>
    </row>
    <row r="135" s="2" customFormat="1">
      <c r="A135" s="37"/>
      <c r="B135" s="38"/>
      <c r="C135" s="39"/>
      <c r="D135" s="234" t="s">
        <v>130</v>
      </c>
      <c r="E135" s="39"/>
      <c r="F135" s="235" t="s">
        <v>184</v>
      </c>
      <c r="G135" s="39"/>
      <c r="H135" s="39"/>
      <c r="I135" s="141"/>
      <c r="J135" s="39"/>
      <c r="K135" s="39"/>
      <c r="L135" s="43"/>
      <c r="M135" s="236"/>
      <c r="N135" s="237"/>
      <c r="O135" s="83"/>
      <c r="P135" s="83"/>
      <c r="Q135" s="83"/>
      <c r="R135" s="83"/>
      <c r="S135" s="83"/>
      <c r="T135" s="84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130</v>
      </c>
      <c r="AU135" s="16" t="s">
        <v>80</v>
      </c>
    </row>
    <row r="136" s="2" customFormat="1">
      <c r="A136" s="37"/>
      <c r="B136" s="38"/>
      <c r="C136" s="39"/>
      <c r="D136" s="234" t="s">
        <v>132</v>
      </c>
      <c r="E136" s="39"/>
      <c r="F136" s="238" t="s">
        <v>133</v>
      </c>
      <c r="G136" s="39"/>
      <c r="H136" s="39"/>
      <c r="I136" s="141"/>
      <c r="J136" s="39"/>
      <c r="K136" s="39"/>
      <c r="L136" s="43"/>
      <c r="M136" s="236"/>
      <c r="N136" s="237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132</v>
      </c>
      <c r="AU136" s="16" t="s">
        <v>80</v>
      </c>
    </row>
    <row r="137" s="13" customFormat="1">
      <c r="A137" s="13"/>
      <c r="B137" s="239"/>
      <c r="C137" s="240"/>
      <c r="D137" s="234" t="s">
        <v>134</v>
      </c>
      <c r="E137" s="241" t="s">
        <v>19</v>
      </c>
      <c r="F137" s="242" t="s">
        <v>185</v>
      </c>
      <c r="G137" s="240"/>
      <c r="H137" s="243">
        <v>50.100000000000001</v>
      </c>
      <c r="I137" s="244"/>
      <c r="J137" s="240"/>
      <c r="K137" s="240"/>
      <c r="L137" s="245"/>
      <c r="M137" s="246"/>
      <c r="N137" s="247"/>
      <c r="O137" s="247"/>
      <c r="P137" s="247"/>
      <c r="Q137" s="247"/>
      <c r="R137" s="247"/>
      <c r="S137" s="247"/>
      <c r="T137" s="248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9" t="s">
        <v>134</v>
      </c>
      <c r="AU137" s="249" t="s">
        <v>80</v>
      </c>
      <c r="AV137" s="13" t="s">
        <v>80</v>
      </c>
      <c r="AW137" s="13" t="s">
        <v>33</v>
      </c>
      <c r="AX137" s="13" t="s">
        <v>78</v>
      </c>
      <c r="AY137" s="249" t="s">
        <v>121</v>
      </c>
    </row>
    <row r="138" s="12" customFormat="1" ht="22.8" customHeight="1">
      <c r="A138" s="12"/>
      <c r="B138" s="205"/>
      <c r="C138" s="206"/>
      <c r="D138" s="207" t="s">
        <v>71</v>
      </c>
      <c r="E138" s="219" t="s">
        <v>179</v>
      </c>
      <c r="F138" s="219" t="s">
        <v>186</v>
      </c>
      <c r="G138" s="206"/>
      <c r="H138" s="206"/>
      <c r="I138" s="209"/>
      <c r="J138" s="220">
        <f>BK138</f>
        <v>0</v>
      </c>
      <c r="K138" s="206"/>
      <c r="L138" s="211"/>
      <c r="M138" s="212"/>
      <c r="N138" s="213"/>
      <c r="O138" s="213"/>
      <c r="P138" s="214">
        <f>SUM(P139:P174)</f>
        <v>0</v>
      </c>
      <c r="Q138" s="213"/>
      <c r="R138" s="214">
        <f>SUM(R139:R174)</f>
        <v>0.59260000000000013</v>
      </c>
      <c r="S138" s="213"/>
      <c r="T138" s="215">
        <f>SUM(T139:T174)</f>
        <v>7.6680000000000001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6" t="s">
        <v>78</v>
      </c>
      <c r="AT138" s="217" t="s">
        <v>71</v>
      </c>
      <c r="AU138" s="217" t="s">
        <v>78</v>
      </c>
      <c r="AY138" s="216" t="s">
        <v>121</v>
      </c>
      <c r="BK138" s="218">
        <f>SUM(BK139:BK174)</f>
        <v>0</v>
      </c>
    </row>
    <row r="139" s="2" customFormat="1" ht="16.5" customHeight="1">
      <c r="A139" s="37"/>
      <c r="B139" s="38"/>
      <c r="C139" s="221" t="s">
        <v>187</v>
      </c>
      <c r="D139" s="221" t="s">
        <v>123</v>
      </c>
      <c r="E139" s="222" t="s">
        <v>188</v>
      </c>
      <c r="F139" s="223" t="s">
        <v>189</v>
      </c>
      <c r="G139" s="224" t="s">
        <v>169</v>
      </c>
      <c r="H139" s="225">
        <v>131</v>
      </c>
      <c r="I139" s="226"/>
      <c r="J139" s="227">
        <f>ROUND(I139*H139,2)</f>
        <v>0</v>
      </c>
      <c r="K139" s="223" t="s">
        <v>127</v>
      </c>
      <c r="L139" s="43"/>
      <c r="M139" s="228" t="s">
        <v>19</v>
      </c>
      <c r="N139" s="229" t="s">
        <v>43</v>
      </c>
      <c r="O139" s="83"/>
      <c r="P139" s="230">
        <f>O139*H139</f>
        <v>0</v>
      </c>
      <c r="Q139" s="230">
        <v>0.0044200000000000003</v>
      </c>
      <c r="R139" s="230">
        <f>Q139*H139</f>
        <v>0.57902000000000009</v>
      </c>
      <c r="S139" s="230">
        <v>0</v>
      </c>
      <c r="T139" s="23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2" t="s">
        <v>128</v>
      </c>
      <c r="AT139" s="232" t="s">
        <v>123</v>
      </c>
      <c r="AU139" s="232" t="s">
        <v>80</v>
      </c>
      <c r="AY139" s="16" t="s">
        <v>121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6" t="s">
        <v>78</v>
      </c>
      <c r="BK139" s="233">
        <f>ROUND(I139*H139,2)</f>
        <v>0</v>
      </c>
      <c r="BL139" s="16" t="s">
        <v>128</v>
      </c>
      <c r="BM139" s="232" t="s">
        <v>190</v>
      </c>
    </row>
    <row r="140" s="2" customFormat="1">
      <c r="A140" s="37"/>
      <c r="B140" s="38"/>
      <c r="C140" s="39"/>
      <c r="D140" s="234" t="s">
        <v>130</v>
      </c>
      <c r="E140" s="39"/>
      <c r="F140" s="235" t="s">
        <v>191</v>
      </c>
      <c r="G140" s="39"/>
      <c r="H140" s="39"/>
      <c r="I140" s="141"/>
      <c r="J140" s="39"/>
      <c r="K140" s="39"/>
      <c r="L140" s="43"/>
      <c r="M140" s="236"/>
      <c r="N140" s="237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130</v>
      </c>
      <c r="AU140" s="16" t="s">
        <v>80</v>
      </c>
    </row>
    <row r="141" s="2" customFormat="1">
      <c r="A141" s="37"/>
      <c r="B141" s="38"/>
      <c r="C141" s="39"/>
      <c r="D141" s="234" t="s">
        <v>132</v>
      </c>
      <c r="E141" s="39"/>
      <c r="F141" s="238" t="s">
        <v>133</v>
      </c>
      <c r="G141" s="39"/>
      <c r="H141" s="39"/>
      <c r="I141" s="141"/>
      <c r="J141" s="39"/>
      <c r="K141" s="39"/>
      <c r="L141" s="43"/>
      <c r="M141" s="236"/>
      <c r="N141" s="237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132</v>
      </c>
      <c r="AU141" s="16" t="s">
        <v>80</v>
      </c>
    </row>
    <row r="142" s="13" customFormat="1">
      <c r="A142" s="13"/>
      <c r="B142" s="239"/>
      <c r="C142" s="240"/>
      <c r="D142" s="234" t="s">
        <v>134</v>
      </c>
      <c r="E142" s="241" t="s">
        <v>19</v>
      </c>
      <c r="F142" s="242" t="s">
        <v>192</v>
      </c>
      <c r="G142" s="240"/>
      <c r="H142" s="243">
        <v>131</v>
      </c>
      <c r="I142" s="244"/>
      <c r="J142" s="240"/>
      <c r="K142" s="240"/>
      <c r="L142" s="245"/>
      <c r="M142" s="246"/>
      <c r="N142" s="247"/>
      <c r="O142" s="247"/>
      <c r="P142" s="247"/>
      <c r="Q142" s="247"/>
      <c r="R142" s="247"/>
      <c r="S142" s="247"/>
      <c r="T142" s="24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9" t="s">
        <v>134</v>
      </c>
      <c r="AU142" s="249" t="s">
        <v>80</v>
      </c>
      <c r="AV142" s="13" t="s">
        <v>80</v>
      </c>
      <c r="AW142" s="13" t="s">
        <v>33</v>
      </c>
      <c r="AX142" s="13" t="s">
        <v>78</v>
      </c>
      <c r="AY142" s="249" t="s">
        <v>121</v>
      </c>
    </row>
    <row r="143" s="2" customFormat="1" ht="16.5" customHeight="1">
      <c r="A143" s="37"/>
      <c r="B143" s="38"/>
      <c r="C143" s="250" t="s">
        <v>193</v>
      </c>
      <c r="D143" s="250" t="s">
        <v>157</v>
      </c>
      <c r="E143" s="251" t="s">
        <v>194</v>
      </c>
      <c r="F143" s="252" t="s">
        <v>195</v>
      </c>
      <c r="G143" s="253" t="s">
        <v>169</v>
      </c>
      <c r="H143" s="254">
        <v>125</v>
      </c>
      <c r="I143" s="255"/>
      <c r="J143" s="256">
        <f>ROUND(I143*H143,2)</f>
        <v>0</v>
      </c>
      <c r="K143" s="252" t="s">
        <v>127</v>
      </c>
      <c r="L143" s="257"/>
      <c r="M143" s="258" t="s">
        <v>19</v>
      </c>
      <c r="N143" s="259" t="s">
        <v>43</v>
      </c>
      <c r="O143" s="83"/>
      <c r="P143" s="230">
        <f>O143*H143</f>
        <v>0</v>
      </c>
      <c r="Q143" s="230">
        <v>6.9999999999999994E-05</v>
      </c>
      <c r="R143" s="230">
        <f>Q143*H143</f>
        <v>0.0087499999999999991</v>
      </c>
      <c r="S143" s="230">
        <v>0</v>
      </c>
      <c r="T143" s="231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32" t="s">
        <v>161</v>
      </c>
      <c r="AT143" s="232" t="s">
        <v>157</v>
      </c>
      <c r="AU143" s="232" t="s">
        <v>80</v>
      </c>
      <c r="AY143" s="16" t="s">
        <v>121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6" t="s">
        <v>78</v>
      </c>
      <c r="BK143" s="233">
        <f>ROUND(I143*H143,2)</f>
        <v>0</v>
      </c>
      <c r="BL143" s="16" t="s">
        <v>128</v>
      </c>
      <c r="BM143" s="232" t="s">
        <v>196</v>
      </c>
    </row>
    <row r="144" s="2" customFormat="1">
      <c r="A144" s="37"/>
      <c r="B144" s="38"/>
      <c r="C144" s="39"/>
      <c r="D144" s="234" t="s">
        <v>130</v>
      </c>
      <c r="E144" s="39"/>
      <c r="F144" s="235" t="s">
        <v>195</v>
      </c>
      <c r="G144" s="39"/>
      <c r="H144" s="39"/>
      <c r="I144" s="141"/>
      <c r="J144" s="39"/>
      <c r="K144" s="39"/>
      <c r="L144" s="43"/>
      <c r="M144" s="236"/>
      <c r="N144" s="237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130</v>
      </c>
      <c r="AU144" s="16" t="s">
        <v>80</v>
      </c>
    </row>
    <row r="145" s="2" customFormat="1">
      <c r="A145" s="37"/>
      <c r="B145" s="38"/>
      <c r="C145" s="39"/>
      <c r="D145" s="234" t="s">
        <v>132</v>
      </c>
      <c r="E145" s="39"/>
      <c r="F145" s="238" t="s">
        <v>133</v>
      </c>
      <c r="G145" s="39"/>
      <c r="H145" s="39"/>
      <c r="I145" s="141"/>
      <c r="J145" s="39"/>
      <c r="K145" s="39"/>
      <c r="L145" s="43"/>
      <c r="M145" s="236"/>
      <c r="N145" s="237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132</v>
      </c>
      <c r="AU145" s="16" t="s">
        <v>80</v>
      </c>
    </row>
    <row r="146" s="13" customFormat="1">
      <c r="A146" s="13"/>
      <c r="B146" s="239"/>
      <c r="C146" s="240"/>
      <c r="D146" s="234" t="s">
        <v>134</v>
      </c>
      <c r="E146" s="241" t="s">
        <v>19</v>
      </c>
      <c r="F146" s="242" t="s">
        <v>197</v>
      </c>
      <c r="G146" s="240"/>
      <c r="H146" s="243">
        <v>125</v>
      </c>
      <c r="I146" s="244"/>
      <c r="J146" s="240"/>
      <c r="K146" s="240"/>
      <c r="L146" s="245"/>
      <c r="M146" s="246"/>
      <c r="N146" s="247"/>
      <c r="O146" s="247"/>
      <c r="P146" s="247"/>
      <c r="Q146" s="247"/>
      <c r="R146" s="247"/>
      <c r="S146" s="247"/>
      <c r="T146" s="24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9" t="s">
        <v>134</v>
      </c>
      <c r="AU146" s="249" t="s">
        <v>80</v>
      </c>
      <c r="AV146" s="13" t="s">
        <v>80</v>
      </c>
      <c r="AW146" s="13" t="s">
        <v>33</v>
      </c>
      <c r="AX146" s="13" t="s">
        <v>78</v>
      </c>
      <c r="AY146" s="249" t="s">
        <v>121</v>
      </c>
    </row>
    <row r="147" s="2" customFormat="1" ht="16.5" customHeight="1">
      <c r="A147" s="37"/>
      <c r="B147" s="38"/>
      <c r="C147" s="250" t="s">
        <v>198</v>
      </c>
      <c r="D147" s="250" t="s">
        <v>157</v>
      </c>
      <c r="E147" s="251" t="s">
        <v>199</v>
      </c>
      <c r="F147" s="252" t="s">
        <v>200</v>
      </c>
      <c r="G147" s="253" t="s">
        <v>169</v>
      </c>
      <c r="H147" s="254">
        <v>6</v>
      </c>
      <c r="I147" s="255"/>
      <c r="J147" s="256">
        <f>ROUND(I147*H147,2)</f>
        <v>0</v>
      </c>
      <c r="K147" s="252" t="s">
        <v>127</v>
      </c>
      <c r="L147" s="257"/>
      <c r="M147" s="258" t="s">
        <v>19</v>
      </c>
      <c r="N147" s="259" t="s">
        <v>43</v>
      </c>
      <c r="O147" s="83"/>
      <c r="P147" s="230">
        <f>O147*H147</f>
        <v>0</v>
      </c>
      <c r="Q147" s="230">
        <v>0.00014999999999999999</v>
      </c>
      <c r="R147" s="230">
        <f>Q147*H147</f>
        <v>0.00089999999999999998</v>
      </c>
      <c r="S147" s="230">
        <v>0</v>
      </c>
      <c r="T147" s="231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32" t="s">
        <v>161</v>
      </c>
      <c r="AT147" s="232" t="s">
        <v>157</v>
      </c>
      <c r="AU147" s="232" t="s">
        <v>80</v>
      </c>
      <c r="AY147" s="16" t="s">
        <v>121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6" t="s">
        <v>78</v>
      </c>
      <c r="BK147" s="233">
        <f>ROUND(I147*H147,2)</f>
        <v>0</v>
      </c>
      <c r="BL147" s="16" t="s">
        <v>128</v>
      </c>
      <c r="BM147" s="232" t="s">
        <v>201</v>
      </c>
    </row>
    <row r="148" s="2" customFormat="1">
      <c r="A148" s="37"/>
      <c r="B148" s="38"/>
      <c r="C148" s="39"/>
      <c r="D148" s="234" t="s">
        <v>130</v>
      </c>
      <c r="E148" s="39"/>
      <c r="F148" s="235" t="s">
        <v>200</v>
      </c>
      <c r="G148" s="39"/>
      <c r="H148" s="39"/>
      <c r="I148" s="141"/>
      <c r="J148" s="39"/>
      <c r="K148" s="39"/>
      <c r="L148" s="43"/>
      <c r="M148" s="236"/>
      <c r="N148" s="237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80</v>
      </c>
    </row>
    <row r="149" s="2" customFormat="1">
      <c r="A149" s="37"/>
      <c r="B149" s="38"/>
      <c r="C149" s="39"/>
      <c r="D149" s="234" t="s">
        <v>132</v>
      </c>
      <c r="E149" s="39"/>
      <c r="F149" s="238" t="s">
        <v>133</v>
      </c>
      <c r="G149" s="39"/>
      <c r="H149" s="39"/>
      <c r="I149" s="141"/>
      <c r="J149" s="39"/>
      <c r="K149" s="39"/>
      <c r="L149" s="43"/>
      <c r="M149" s="236"/>
      <c r="N149" s="237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132</v>
      </c>
      <c r="AU149" s="16" t="s">
        <v>80</v>
      </c>
    </row>
    <row r="150" s="13" customFormat="1">
      <c r="A150" s="13"/>
      <c r="B150" s="239"/>
      <c r="C150" s="240"/>
      <c r="D150" s="234" t="s">
        <v>134</v>
      </c>
      <c r="E150" s="241" t="s">
        <v>19</v>
      </c>
      <c r="F150" s="242" t="s">
        <v>156</v>
      </c>
      <c r="G150" s="240"/>
      <c r="H150" s="243">
        <v>6</v>
      </c>
      <c r="I150" s="244"/>
      <c r="J150" s="240"/>
      <c r="K150" s="240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134</v>
      </c>
      <c r="AU150" s="249" t="s">
        <v>80</v>
      </c>
      <c r="AV150" s="13" t="s">
        <v>80</v>
      </c>
      <c r="AW150" s="13" t="s">
        <v>33</v>
      </c>
      <c r="AX150" s="13" t="s">
        <v>78</v>
      </c>
      <c r="AY150" s="249" t="s">
        <v>121</v>
      </c>
    </row>
    <row r="151" s="2" customFormat="1" ht="16.5" customHeight="1">
      <c r="A151" s="37"/>
      <c r="B151" s="38"/>
      <c r="C151" s="250" t="s">
        <v>202</v>
      </c>
      <c r="D151" s="250" t="s">
        <v>157</v>
      </c>
      <c r="E151" s="251" t="s">
        <v>203</v>
      </c>
      <c r="F151" s="252" t="s">
        <v>204</v>
      </c>
      <c r="G151" s="253" t="s">
        <v>169</v>
      </c>
      <c r="H151" s="254">
        <v>131</v>
      </c>
      <c r="I151" s="255"/>
      <c r="J151" s="256">
        <f>ROUND(I151*H151,2)</f>
        <v>0</v>
      </c>
      <c r="K151" s="252" t="s">
        <v>127</v>
      </c>
      <c r="L151" s="257"/>
      <c r="M151" s="258" t="s">
        <v>19</v>
      </c>
      <c r="N151" s="259" t="s">
        <v>43</v>
      </c>
      <c r="O151" s="83"/>
      <c r="P151" s="230">
        <f>O151*H151</f>
        <v>0</v>
      </c>
      <c r="Q151" s="230">
        <v>1.0000000000000001E-05</v>
      </c>
      <c r="R151" s="230">
        <f>Q151*H151</f>
        <v>0.0013100000000000002</v>
      </c>
      <c r="S151" s="230">
        <v>0</v>
      </c>
      <c r="T151" s="23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2" t="s">
        <v>161</v>
      </c>
      <c r="AT151" s="232" t="s">
        <v>157</v>
      </c>
      <c r="AU151" s="232" t="s">
        <v>80</v>
      </c>
      <c r="AY151" s="16" t="s">
        <v>121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6" t="s">
        <v>78</v>
      </c>
      <c r="BK151" s="233">
        <f>ROUND(I151*H151,2)</f>
        <v>0</v>
      </c>
      <c r="BL151" s="16" t="s">
        <v>128</v>
      </c>
      <c r="BM151" s="232" t="s">
        <v>205</v>
      </c>
    </row>
    <row r="152" s="2" customFormat="1">
      <c r="A152" s="37"/>
      <c r="B152" s="38"/>
      <c r="C152" s="39"/>
      <c r="D152" s="234" t="s">
        <v>130</v>
      </c>
      <c r="E152" s="39"/>
      <c r="F152" s="235" t="s">
        <v>204</v>
      </c>
      <c r="G152" s="39"/>
      <c r="H152" s="39"/>
      <c r="I152" s="141"/>
      <c r="J152" s="39"/>
      <c r="K152" s="39"/>
      <c r="L152" s="43"/>
      <c r="M152" s="236"/>
      <c r="N152" s="237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80</v>
      </c>
    </row>
    <row r="153" s="2" customFormat="1">
      <c r="A153" s="37"/>
      <c r="B153" s="38"/>
      <c r="C153" s="39"/>
      <c r="D153" s="234" t="s">
        <v>132</v>
      </c>
      <c r="E153" s="39"/>
      <c r="F153" s="238" t="s">
        <v>133</v>
      </c>
      <c r="G153" s="39"/>
      <c r="H153" s="39"/>
      <c r="I153" s="141"/>
      <c r="J153" s="39"/>
      <c r="K153" s="39"/>
      <c r="L153" s="43"/>
      <c r="M153" s="236"/>
      <c r="N153" s="237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132</v>
      </c>
      <c r="AU153" s="16" t="s">
        <v>80</v>
      </c>
    </row>
    <row r="154" s="13" customFormat="1">
      <c r="A154" s="13"/>
      <c r="B154" s="239"/>
      <c r="C154" s="240"/>
      <c r="D154" s="234" t="s">
        <v>134</v>
      </c>
      <c r="E154" s="241" t="s">
        <v>19</v>
      </c>
      <c r="F154" s="242" t="s">
        <v>192</v>
      </c>
      <c r="G154" s="240"/>
      <c r="H154" s="243">
        <v>131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134</v>
      </c>
      <c r="AU154" s="249" t="s">
        <v>80</v>
      </c>
      <c r="AV154" s="13" t="s">
        <v>80</v>
      </c>
      <c r="AW154" s="13" t="s">
        <v>33</v>
      </c>
      <c r="AX154" s="13" t="s">
        <v>78</v>
      </c>
      <c r="AY154" s="249" t="s">
        <v>121</v>
      </c>
    </row>
    <row r="155" s="2" customFormat="1" ht="16.5" customHeight="1">
      <c r="A155" s="37"/>
      <c r="B155" s="38"/>
      <c r="C155" s="250" t="s">
        <v>206</v>
      </c>
      <c r="D155" s="250" t="s">
        <v>157</v>
      </c>
      <c r="E155" s="251" t="s">
        <v>207</v>
      </c>
      <c r="F155" s="252" t="s">
        <v>208</v>
      </c>
      <c r="G155" s="253" t="s">
        <v>169</v>
      </c>
      <c r="H155" s="254">
        <v>131</v>
      </c>
      <c r="I155" s="255"/>
      <c r="J155" s="256">
        <f>ROUND(I155*H155,2)</f>
        <v>0</v>
      </c>
      <c r="K155" s="252" t="s">
        <v>127</v>
      </c>
      <c r="L155" s="257"/>
      <c r="M155" s="258" t="s">
        <v>19</v>
      </c>
      <c r="N155" s="259" t="s">
        <v>43</v>
      </c>
      <c r="O155" s="83"/>
      <c r="P155" s="230">
        <f>O155*H155</f>
        <v>0</v>
      </c>
      <c r="Q155" s="230">
        <v>2.0000000000000002E-05</v>
      </c>
      <c r="R155" s="230">
        <f>Q155*H155</f>
        <v>0.0026200000000000004</v>
      </c>
      <c r="S155" s="230">
        <v>0</v>
      </c>
      <c r="T155" s="23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32" t="s">
        <v>161</v>
      </c>
      <c r="AT155" s="232" t="s">
        <v>157</v>
      </c>
      <c r="AU155" s="232" t="s">
        <v>80</v>
      </c>
      <c r="AY155" s="16" t="s">
        <v>121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6" t="s">
        <v>78</v>
      </c>
      <c r="BK155" s="233">
        <f>ROUND(I155*H155,2)</f>
        <v>0</v>
      </c>
      <c r="BL155" s="16" t="s">
        <v>128</v>
      </c>
      <c r="BM155" s="232" t="s">
        <v>209</v>
      </c>
    </row>
    <row r="156" s="2" customFormat="1">
      <c r="A156" s="37"/>
      <c r="B156" s="38"/>
      <c r="C156" s="39"/>
      <c r="D156" s="234" t="s">
        <v>130</v>
      </c>
      <c r="E156" s="39"/>
      <c r="F156" s="235" t="s">
        <v>208</v>
      </c>
      <c r="G156" s="39"/>
      <c r="H156" s="39"/>
      <c r="I156" s="141"/>
      <c r="J156" s="39"/>
      <c r="K156" s="39"/>
      <c r="L156" s="43"/>
      <c r="M156" s="236"/>
      <c r="N156" s="237"/>
      <c r="O156" s="83"/>
      <c r="P156" s="83"/>
      <c r="Q156" s="83"/>
      <c r="R156" s="83"/>
      <c r="S156" s="83"/>
      <c r="T156" s="84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130</v>
      </c>
      <c r="AU156" s="16" t="s">
        <v>80</v>
      </c>
    </row>
    <row r="157" s="2" customFormat="1">
      <c r="A157" s="37"/>
      <c r="B157" s="38"/>
      <c r="C157" s="39"/>
      <c r="D157" s="234" t="s">
        <v>132</v>
      </c>
      <c r="E157" s="39"/>
      <c r="F157" s="238" t="s">
        <v>133</v>
      </c>
      <c r="G157" s="39"/>
      <c r="H157" s="39"/>
      <c r="I157" s="141"/>
      <c r="J157" s="39"/>
      <c r="K157" s="39"/>
      <c r="L157" s="43"/>
      <c r="M157" s="236"/>
      <c r="N157" s="237"/>
      <c r="O157" s="83"/>
      <c r="P157" s="83"/>
      <c r="Q157" s="83"/>
      <c r="R157" s="83"/>
      <c r="S157" s="83"/>
      <c r="T157" s="84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132</v>
      </c>
      <c r="AU157" s="16" t="s">
        <v>80</v>
      </c>
    </row>
    <row r="158" s="13" customFormat="1">
      <c r="A158" s="13"/>
      <c r="B158" s="239"/>
      <c r="C158" s="240"/>
      <c r="D158" s="234" t="s">
        <v>134</v>
      </c>
      <c r="E158" s="241" t="s">
        <v>19</v>
      </c>
      <c r="F158" s="242" t="s">
        <v>192</v>
      </c>
      <c r="G158" s="240"/>
      <c r="H158" s="243">
        <v>131</v>
      </c>
      <c r="I158" s="244"/>
      <c r="J158" s="240"/>
      <c r="K158" s="240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134</v>
      </c>
      <c r="AU158" s="249" t="s">
        <v>80</v>
      </c>
      <c r="AV158" s="13" t="s">
        <v>80</v>
      </c>
      <c r="AW158" s="13" t="s">
        <v>33</v>
      </c>
      <c r="AX158" s="13" t="s">
        <v>78</v>
      </c>
      <c r="AY158" s="249" t="s">
        <v>121</v>
      </c>
    </row>
    <row r="159" s="2" customFormat="1" ht="16.5" customHeight="1">
      <c r="A159" s="37"/>
      <c r="B159" s="38"/>
      <c r="C159" s="221" t="s">
        <v>8</v>
      </c>
      <c r="D159" s="221" t="s">
        <v>123</v>
      </c>
      <c r="E159" s="222" t="s">
        <v>210</v>
      </c>
      <c r="F159" s="223" t="s">
        <v>211</v>
      </c>
      <c r="G159" s="224" t="s">
        <v>169</v>
      </c>
      <c r="H159" s="225">
        <v>28</v>
      </c>
      <c r="I159" s="226"/>
      <c r="J159" s="227">
        <f>ROUND(I159*H159,2)</f>
        <v>0</v>
      </c>
      <c r="K159" s="223" t="s">
        <v>127</v>
      </c>
      <c r="L159" s="43"/>
      <c r="M159" s="228" t="s">
        <v>19</v>
      </c>
      <c r="N159" s="229" t="s">
        <v>43</v>
      </c>
      <c r="O159" s="83"/>
      <c r="P159" s="230">
        <f>O159*H159</f>
        <v>0</v>
      </c>
      <c r="Q159" s="230">
        <v>0</v>
      </c>
      <c r="R159" s="230">
        <f>Q159*H159</f>
        <v>0</v>
      </c>
      <c r="S159" s="230">
        <v>0.032000000000000001</v>
      </c>
      <c r="T159" s="231">
        <f>S159*H159</f>
        <v>0.89600000000000002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32" t="s">
        <v>128</v>
      </c>
      <c r="AT159" s="232" t="s">
        <v>123</v>
      </c>
      <c r="AU159" s="232" t="s">
        <v>80</v>
      </c>
      <c r="AY159" s="16" t="s">
        <v>121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6" t="s">
        <v>78</v>
      </c>
      <c r="BK159" s="233">
        <f>ROUND(I159*H159,2)</f>
        <v>0</v>
      </c>
      <c r="BL159" s="16" t="s">
        <v>128</v>
      </c>
      <c r="BM159" s="232" t="s">
        <v>212</v>
      </c>
    </row>
    <row r="160" s="2" customFormat="1">
      <c r="A160" s="37"/>
      <c r="B160" s="38"/>
      <c r="C160" s="39"/>
      <c r="D160" s="234" t="s">
        <v>130</v>
      </c>
      <c r="E160" s="39"/>
      <c r="F160" s="235" t="s">
        <v>213</v>
      </c>
      <c r="G160" s="39"/>
      <c r="H160" s="39"/>
      <c r="I160" s="141"/>
      <c r="J160" s="39"/>
      <c r="K160" s="39"/>
      <c r="L160" s="43"/>
      <c r="M160" s="236"/>
      <c r="N160" s="237"/>
      <c r="O160" s="83"/>
      <c r="P160" s="83"/>
      <c r="Q160" s="83"/>
      <c r="R160" s="83"/>
      <c r="S160" s="83"/>
      <c r="T160" s="84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130</v>
      </c>
      <c r="AU160" s="16" t="s">
        <v>80</v>
      </c>
    </row>
    <row r="161" s="2" customFormat="1">
      <c r="A161" s="37"/>
      <c r="B161" s="38"/>
      <c r="C161" s="39"/>
      <c r="D161" s="234" t="s">
        <v>132</v>
      </c>
      <c r="E161" s="39"/>
      <c r="F161" s="238" t="s">
        <v>133</v>
      </c>
      <c r="G161" s="39"/>
      <c r="H161" s="39"/>
      <c r="I161" s="141"/>
      <c r="J161" s="39"/>
      <c r="K161" s="39"/>
      <c r="L161" s="43"/>
      <c r="M161" s="236"/>
      <c r="N161" s="237"/>
      <c r="O161" s="83"/>
      <c r="P161" s="83"/>
      <c r="Q161" s="83"/>
      <c r="R161" s="83"/>
      <c r="S161" s="83"/>
      <c r="T161" s="84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132</v>
      </c>
      <c r="AU161" s="16" t="s">
        <v>80</v>
      </c>
    </row>
    <row r="162" s="13" customFormat="1">
      <c r="A162" s="13"/>
      <c r="B162" s="239"/>
      <c r="C162" s="240"/>
      <c r="D162" s="234" t="s">
        <v>134</v>
      </c>
      <c r="E162" s="241" t="s">
        <v>19</v>
      </c>
      <c r="F162" s="242" t="s">
        <v>172</v>
      </c>
      <c r="G162" s="240"/>
      <c r="H162" s="243">
        <v>28</v>
      </c>
      <c r="I162" s="244"/>
      <c r="J162" s="240"/>
      <c r="K162" s="240"/>
      <c r="L162" s="245"/>
      <c r="M162" s="246"/>
      <c r="N162" s="247"/>
      <c r="O162" s="247"/>
      <c r="P162" s="247"/>
      <c r="Q162" s="247"/>
      <c r="R162" s="247"/>
      <c r="S162" s="247"/>
      <c r="T162" s="248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9" t="s">
        <v>134</v>
      </c>
      <c r="AU162" s="249" t="s">
        <v>80</v>
      </c>
      <c r="AV162" s="13" t="s">
        <v>80</v>
      </c>
      <c r="AW162" s="13" t="s">
        <v>33</v>
      </c>
      <c r="AX162" s="13" t="s">
        <v>78</v>
      </c>
      <c r="AY162" s="249" t="s">
        <v>121</v>
      </c>
    </row>
    <row r="163" s="2" customFormat="1" ht="16.5" customHeight="1">
      <c r="A163" s="37"/>
      <c r="B163" s="38"/>
      <c r="C163" s="221" t="s">
        <v>214</v>
      </c>
      <c r="D163" s="221" t="s">
        <v>123</v>
      </c>
      <c r="E163" s="222" t="s">
        <v>215</v>
      </c>
      <c r="F163" s="223" t="s">
        <v>216</v>
      </c>
      <c r="G163" s="224" t="s">
        <v>217</v>
      </c>
      <c r="H163" s="225">
        <v>54</v>
      </c>
      <c r="I163" s="226"/>
      <c r="J163" s="227">
        <f>ROUND(I163*H163,2)</f>
        <v>0</v>
      </c>
      <c r="K163" s="223" t="s">
        <v>127</v>
      </c>
      <c r="L163" s="43"/>
      <c r="M163" s="228" t="s">
        <v>19</v>
      </c>
      <c r="N163" s="229" t="s">
        <v>43</v>
      </c>
      <c r="O163" s="83"/>
      <c r="P163" s="230">
        <f>O163*H163</f>
        <v>0</v>
      </c>
      <c r="Q163" s="230">
        <v>0</v>
      </c>
      <c r="R163" s="230">
        <f>Q163*H163</f>
        <v>0</v>
      </c>
      <c r="S163" s="230">
        <v>0.0089999999999999993</v>
      </c>
      <c r="T163" s="231">
        <f>S163*H163</f>
        <v>0.48599999999999999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2" t="s">
        <v>128</v>
      </c>
      <c r="AT163" s="232" t="s">
        <v>123</v>
      </c>
      <c r="AU163" s="232" t="s">
        <v>80</v>
      </c>
      <c r="AY163" s="16" t="s">
        <v>121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16" t="s">
        <v>78</v>
      </c>
      <c r="BK163" s="233">
        <f>ROUND(I163*H163,2)</f>
        <v>0</v>
      </c>
      <c r="BL163" s="16" t="s">
        <v>128</v>
      </c>
      <c r="BM163" s="232" t="s">
        <v>218</v>
      </c>
    </row>
    <row r="164" s="2" customFormat="1">
      <c r="A164" s="37"/>
      <c r="B164" s="38"/>
      <c r="C164" s="39"/>
      <c r="D164" s="234" t="s">
        <v>130</v>
      </c>
      <c r="E164" s="39"/>
      <c r="F164" s="235" t="s">
        <v>219</v>
      </c>
      <c r="G164" s="39"/>
      <c r="H164" s="39"/>
      <c r="I164" s="141"/>
      <c r="J164" s="39"/>
      <c r="K164" s="39"/>
      <c r="L164" s="43"/>
      <c r="M164" s="236"/>
      <c r="N164" s="237"/>
      <c r="O164" s="83"/>
      <c r="P164" s="83"/>
      <c r="Q164" s="83"/>
      <c r="R164" s="83"/>
      <c r="S164" s="83"/>
      <c r="T164" s="84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130</v>
      </c>
      <c r="AU164" s="16" t="s">
        <v>80</v>
      </c>
    </row>
    <row r="165" s="2" customFormat="1">
      <c r="A165" s="37"/>
      <c r="B165" s="38"/>
      <c r="C165" s="39"/>
      <c r="D165" s="234" t="s">
        <v>132</v>
      </c>
      <c r="E165" s="39"/>
      <c r="F165" s="238" t="s">
        <v>133</v>
      </c>
      <c r="G165" s="39"/>
      <c r="H165" s="39"/>
      <c r="I165" s="141"/>
      <c r="J165" s="39"/>
      <c r="K165" s="39"/>
      <c r="L165" s="43"/>
      <c r="M165" s="236"/>
      <c r="N165" s="237"/>
      <c r="O165" s="83"/>
      <c r="P165" s="83"/>
      <c r="Q165" s="83"/>
      <c r="R165" s="83"/>
      <c r="S165" s="83"/>
      <c r="T165" s="84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132</v>
      </c>
      <c r="AU165" s="16" t="s">
        <v>80</v>
      </c>
    </row>
    <row r="166" s="13" customFormat="1">
      <c r="A166" s="13"/>
      <c r="B166" s="239"/>
      <c r="C166" s="240"/>
      <c r="D166" s="234" t="s">
        <v>134</v>
      </c>
      <c r="E166" s="241" t="s">
        <v>19</v>
      </c>
      <c r="F166" s="242" t="s">
        <v>220</v>
      </c>
      <c r="G166" s="240"/>
      <c r="H166" s="243">
        <v>54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134</v>
      </c>
      <c r="AU166" s="249" t="s">
        <v>80</v>
      </c>
      <c r="AV166" s="13" t="s">
        <v>80</v>
      </c>
      <c r="AW166" s="13" t="s">
        <v>33</v>
      </c>
      <c r="AX166" s="13" t="s">
        <v>78</v>
      </c>
      <c r="AY166" s="249" t="s">
        <v>121</v>
      </c>
    </row>
    <row r="167" s="2" customFormat="1" ht="16.5" customHeight="1">
      <c r="A167" s="37"/>
      <c r="B167" s="38"/>
      <c r="C167" s="221" t="s">
        <v>221</v>
      </c>
      <c r="D167" s="221" t="s">
        <v>123</v>
      </c>
      <c r="E167" s="222" t="s">
        <v>222</v>
      </c>
      <c r="F167" s="223" t="s">
        <v>223</v>
      </c>
      <c r="G167" s="224" t="s">
        <v>217</v>
      </c>
      <c r="H167" s="225">
        <v>182</v>
      </c>
      <c r="I167" s="226"/>
      <c r="J167" s="227">
        <f>ROUND(I167*H167,2)</f>
        <v>0</v>
      </c>
      <c r="K167" s="223" t="s">
        <v>127</v>
      </c>
      <c r="L167" s="43"/>
      <c r="M167" s="228" t="s">
        <v>19</v>
      </c>
      <c r="N167" s="229" t="s">
        <v>43</v>
      </c>
      <c r="O167" s="83"/>
      <c r="P167" s="230">
        <f>O167*H167</f>
        <v>0</v>
      </c>
      <c r="Q167" s="230">
        <v>0</v>
      </c>
      <c r="R167" s="230">
        <f>Q167*H167</f>
        <v>0</v>
      </c>
      <c r="S167" s="230">
        <v>0.012999999999999999</v>
      </c>
      <c r="T167" s="231">
        <f>S167*H167</f>
        <v>2.3660000000000001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32" t="s">
        <v>128</v>
      </c>
      <c r="AT167" s="232" t="s">
        <v>123</v>
      </c>
      <c r="AU167" s="232" t="s">
        <v>80</v>
      </c>
      <c r="AY167" s="16" t="s">
        <v>121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6" t="s">
        <v>78</v>
      </c>
      <c r="BK167" s="233">
        <f>ROUND(I167*H167,2)</f>
        <v>0</v>
      </c>
      <c r="BL167" s="16" t="s">
        <v>128</v>
      </c>
      <c r="BM167" s="232" t="s">
        <v>224</v>
      </c>
    </row>
    <row r="168" s="2" customFormat="1">
      <c r="A168" s="37"/>
      <c r="B168" s="38"/>
      <c r="C168" s="39"/>
      <c r="D168" s="234" t="s">
        <v>130</v>
      </c>
      <c r="E168" s="39"/>
      <c r="F168" s="235" t="s">
        <v>225</v>
      </c>
      <c r="G168" s="39"/>
      <c r="H168" s="39"/>
      <c r="I168" s="141"/>
      <c r="J168" s="39"/>
      <c r="K168" s="39"/>
      <c r="L168" s="43"/>
      <c r="M168" s="236"/>
      <c r="N168" s="237"/>
      <c r="O168" s="83"/>
      <c r="P168" s="83"/>
      <c r="Q168" s="83"/>
      <c r="R168" s="83"/>
      <c r="S168" s="83"/>
      <c r="T168" s="84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130</v>
      </c>
      <c r="AU168" s="16" t="s">
        <v>80</v>
      </c>
    </row>
    <row r="169" s="2" customFormat="1">
      <c r="A169" s="37"/>
      <c r="B169" s="38"/>
      <c r="C169" s="39"/>
      <c r="D169" s="234" t="s">
        <v>132</v>
      </c>
      <c r="E169" s="39"/>
      <c r="F169" s="238" t="s">
        <v>133</v>
      </c>
      <c r="G169" s="39"/>
      <c r="H169" s="39"/>
      <c r="I169" s="141"/>
      <c r="J169" s="39"/>
      <c r="K169" s="39"/>
      <c r="L169" s="43"/>
      <c r="M169" s="236"/>
      <c r="N169" s="237"/>
      <c r="O169" s="83"/>
      <c r="P169" s="83"/>
      <c r="Q169" s="83"/>
      <c r="R169" s="83"/>
      <c r="S169" s="83"/>
      <c r="T169" s="84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132</v>
      </c>
      <c r="AU169" s="16" t="s">
        <v>80</v>
      </c>
    </row>
    <row r="170" s="13" customFormat="1">
      <c r="A170" s="13"/>
      <c r="B170" s="239"/>
      <c r="C170" s="240"/>
      <c r="D170" s="234" t="s">
        <v>134</v>
      </c>
      <c r="E170" s="241" t="s">
        <v>19</v>
      </c>
      <c r="F170" s="242" t="s">
        <v>226</v>
      </c>
      <c r="G170" s="240"/>
      <c r="H170" s="243">
        <v>182</v>
      </c>
      <c r="I170" s="244"/>
      <c r="J170" s="240"/>
      <c r="K170" s="240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134</v>
      </c>
      <c r="AU170" s="249" t="s">
        <v>80</v>
      </c>
      <c r="AV170" s="13" t="s">
        <v>80</v>
      </c>
      <c r="AW170" s="13" t="s">
        <v>33</v>
      </c>
      <c r="AX170" s="13" t="s">
        <v>78</v>
      </c>
      <c r="AY170" s="249" t="s">
        <v>121</v>
      </c>
    </row>
    <row r="171" s="2" customFormat="1" ht="16.5" customHeight="1">
      <c r="A171" s="37"/>
      <c r="B171" s="38"/>
      <c r="C171" s="221" t="s">
        <v>227</v>
      </c>
      <c r="D171" s="221" t="s">
        <v>123</v>
      </c>
      <c r="E171" s="222" t="s">
        <v>228</v>
      </c>
      <c r="F171" s="223" t="s">
        <v>229</v>
      </c>
      <c r="G171" s="224" t="s">
        <v>217</v>
      </c>
      <c r="H171" s="225">
        <v>98</v>
      </c>
      <c r="I171" s="226"/>
      <c r="J171" s="227">
        <f>ROUND(I171*H171,2)</f>
        <v>0</v>
      </c>
      <c r="K171" s="223" t="s">
        <v>127</v>
      </c>
      <c r="L171" s="43"/>
      <c r="M171" s="228" t="s">
        <v>19</v>
      </c>
      <c r="N171" s="229" t="s">
        <v>43</v>
      </c>
      <c r="O171" s="83"/>
      <c r="P171" s="230">
        <f>O171*H171</f>
        <v>0</v>
      </c>
      <c r="Q171" s="230">
        <v>0</v>
      </c>
      <c r="R171" s="230">
        <f>Q171*H171</f>
        <v>0</v>
      </c>
      <c r="S171" s="230">
        <v>0.040000000000000001</v>
      </c>
      <c r="T171" s="231">
        <f>S171*H171</f>
        <v>3.9199999999999999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2" t="s">
        <v>128</v>
      </c>
      <c r="AT171" s="232" t="s">
        <v>123</v>
      </c>
      <c r="AU171" s="232" t="s">
        <v>80</v>
      </c>
      <c r="AY171" s="16" t="s">
        <v>121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6" t="s">
        <v>78</v>
      </c>
      <c r="BK171" s="233">
        <f>ROUND(I171*H171,2)</f>
        <v>0</v>
      </c>
      <c r="BL171" s="16" t="s">
        <v>128</v>
      </c>
      <c r="BM171" s="232" t="s">
        <v>230</v>
      </c>
    </row>
    <row r="172" s="2" customFormat="1">
      <c r="A172" s="37"/>
      <c r="B172" s="38"/>
      <c r="C172" s="39"/>
      <c r="D172" s="234" t="s">
        <v>130</v>
      </c>
      <c r="E172" s="39"/>
      <c r="F172" s="235" t="s">
        <v>231</v>
      </c>
      <c r="G172" s="39"/>
      <c r="H172" s="39"/>
      <c r="I172" s="141"/>
      <c r="J172" s="39"/>
      <c r="K172" s="39"/>
      <c r="L172" s="43"/>
      <c r="M172" s="236"/>
      <c r="N172" s="237"/>
      <c r="O172" s="83"/>
      <c r="P172" s="83"/>
      <c r="Q172" s="83"/>
      <c r="R172" s="83"/>
      <c r="S172" s="83"/>
      <c r="T172" s="84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130</v>
      </c>
      <c r="AU172" s="16" t="s">
        <v>80</v>
      </c>
    </row>
    <row r="173" s="2" customFormat="1">
      <c r="A173" s="37"/>
      <c r="B173" s="38"/>
      <c r="C173" s="39"/>
      <c r="D173" s="234" t="s">
        <v>132</v>
      </c>
      <c r="E173" s="39"/>
      <c r="F173" s="238" t="s">
        <v>133</v>
      </c>
      <c r="G173" s="39"/>
      <c r="H173" s="39"/>
      <c r="I173" s="141"/>
      <c r="J173" s="39"/>
      <c r="K173" s="39"/>
      <c r="L173" s="43"/>
      <c r="M173" s="236"/>
      <c r="N173" s="237"/>
      <c r="O173" s="83"/>
      <c r="P173" s="83"/>
      <c r="Q173" s="83"/>
      <c r="R173" s="83"/>
      <c r="S173" s="83"/>
      <c r="T173" s="84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132</v>
      </c>
      <c r="AU173" s="16" t="s">
        <v>80</v>
      </c>
    </row>
    <row r="174" s="13" customFormat="1">
      <c r="A174" s="13"/>
      <c r="B174" s="239"/>
      <c r="C174" s="240"/>
      <c r="D174" s="234" t="s">
        <v>134</v>
      </c>
      <c r="E174" s="241" t="s">
        <v>19</v>
      </c>
      <c r="F174" s="242" t="s">
        <v>232</v>
      </c>
      <c r="G174" s="240"/>
      <c r="H174" s="243">
        <v>98</v>
      </c>
      <c r="I174" s="244"/>
      <c r="J174" s="240"/>
      <c r="K174" s="240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134</v>
      </c>
      <c r="AU174" s="249" t="s">
        <v>80</v>
      </c>
      <c r="AV174" s="13" t="s">
        <v>80</v>
      </c>
      <c r="AW174" s="13" t="s">
        <v>33</v>
      </c>
      <c r="AX174" s="13" t="s">
        <v>78</v>
      </c>
      <c r="AY174" s="249" t="s">
        <v>121</v>
      </c>
    </row>
    <row r="175" s="12" customFormat="1" ht="22.8" customHeight="1">
      <c r="A175" s="12"/>
      <c r="B175" s="205"/>
      <c r="C175" s="206"/>
      <c r="D175" s="207" t="s">
        <v>71</v>
      </c>
      <c r="E175" s="219" t="s">
        <v>233</v>
      </c>
      <c r="F175" s="219" t="s">
        <v>234</v>
      </c>
      <c r="G175" s="206"/>
      <c r="H175" s="206"/>
      <c r="I175" s="209"/>
      <c r="J175" s="220">
        <f>BK175</f>
        <v>0</v>
      </c>
      <c r="K175" s="206"/>
      <c r="L175" s="211"/>
      <c r="M175" s="212"/>
      <c r="N175" s="213"/>
      <c r="O175" s="213"/>
      <c r="P175" s="214">
        <f>SUM(P176:P191)</f>
        <v>0</v>
      </c>
      <c r="Q175" s="213"/>
      <c r="R175" s="214">
        <f>SUM(R176:R191)</f>
        <v>0</v>
      </c>
      <c r="S175" s="213"/>
      <c r="T175" s="215">
        <f>SUM(T176:T191)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6" t="s">
        <v>78</v>
      </c>
      <c r="AT175" s="217" t="s">
        <v>71</v>
      </c>
      <c r="AU175" s="217" t="s">
        <v>78</v>
      </c>
      <c r="AY175" s="216" t="s">
        <v>121</v>
      </c>
      <c r="BK175" s="218">
        <f>SUM(BK176:BK191)</f>
        <v>0</v>
      </c>
    </row>
    <row r="176" s="2" customFormat="1" ht="16.5" customHeight="1">
      <c r="A176" s="37"/>
      <c r="B176" s="38"/>
      <c r="C176" s="221" t="s">
        <v>235</v>
      </c>
      <c r="D176" s="221" t="s">
        <v>123</v>
      </c>
      <c r="E176" s="222" t="s">
        <v>236</v>
      </c>
      <c r="F176" s="223" t="s">
        <v>237</v>
      </c>
      <c r="G176" s="224" t="s">
        <v>160</v>
      </c>
      <c r="H176" s="225">
        <v>7.6680000000000001</v>
      </c>
      <c r="I176" s="226"/>
      <c r="J176" s="227">
        <f>ROUND(I176*H176,2)</f>
        <v>0</v>
      </c>
      <c r="K176" s="223" t="s">
        <v>127</v>
      </c>
      <c r="L176" s="43"/>
      <c r="M176" s="228" t="s">
        <v>19</v>
      </c>
      <c r="N176" s="229" t="s">
        <v>43</v>
      </c>
      <c r="O176" s="83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2" t="s">
        <v>128</v>
      </c>
      <c r="AT176" s="232" t="s">
        <v>123</v>
      </c>
      <c r="AU176" s="232" t="s">
        <v>80</v>
      </c>
      <c r="AY176" s="16" t="s">
        <v>121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6" t="s">
        <v>78</v>
      </c>
      <c r="BK176" s="233">
        <f>ROUND(I176*H176,2)</f>
        <v>0</v>
      </c>
      <c r="BL176" s="16" t="s">
        <v>128</v>
      </c>
      <c r="BM176" s="232" t="s">
        <v>238</v>
      </c>
    </row>
    <row r="177" s="2" customFormat="1">
      <c r="A177" s="37"/>
      <c r="B177" s="38"/>
      <c r="C177" s="39"/>
      <c r="D177" s="234" t="s">
        <v>130</v>
      </c>
      <c r="E177" s="39"/>
      <c r="F177" s="235" t="s">
        <v>239</v>
      </c>
      <c r="G177" s="39"/>
      <c r="H177" s="39"/>
      <c r="I177" s="141"/>
      <c r="J177" s="39"/>
      <c r="K177" s="39"/>
      <c r="L177" s="43"/>
      <c r="M177" s="236"/>
      <c r="N177" s="237"/>
      <c r="O177" s="83"/>
      <c r="P177" s="83"/>
      <c r="Q177" s="83"/>
      <c r="R177" s="83"/>
      <c r="S177" s="83"/>
      <c r="T177" s="84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130</v>
      </c>
      <c r="AU177" s="16" t="s">
        <v>80</v>
      </c>
    </row>
    <row r="178" s="2" customFormat="1">
      <c r="A178" s="37"/>
      <c r="B178" s="38"/>
      <c r="C178" s="39"/>
      <c r="D178" s="234" t="s">
        <v>132</v>
      </c>
      <c r="E178" s="39"/>
      <c r="F178" s="238" t="s">
        <v>133</v>
      </c>
      <c r="G178" s="39"/>
      <c r="H178" s="39"/>
      <c r="I178" s="141"/>
      <c r="J178" s="39"/>
      <c r="K178" s="39"/>
      <c r="L178" s="43"/>
      <c r="M178" s="236"/>
      <c r="N178" s="237"/>
      <c r="O178" s="83"/>
      <c r="P178" s="83"/>
      <c r="Q178" s="83"/>
      <c r="R178" s="83"/>
      <c r="S178" s="83"/>
      <c r="T178" s="84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132</v>
      </c>
      <c r="AU178" s="16" t="s">
        <v>80</v>
      </c>
    </row>
    <row r="179" s="13" customFormat="1">
      <c r="A179" s="13"/>
      <c r="B179" s="239"/>
      <c r="C179" s="240"/>
      <c r="D179" s="234" t="s">
        <v>134</v>
      </c>
      <c r="E179" s="241" t="s">
        <v>19</v>
      </c>
      <c r="F179" s="242" t="s">
        <v>240</v>
      </c>
      <c r="G179" s="240"/>
      <c r="H179" s="243">
        <v>7.6680000000000001</v>
      </c>
      <c r="I179" s="244"/>
      <c r="J179" s="240"/>
      <c r="K179" s="240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134</v>
      </c>
      <c r="AU179" s="249" t="s">
        <v>80</v>
      </c>
      <c r="AV179" s="13" t="s">
        <v>80</v>
      </c>
      <c r="AW179" s="13" t="s">
        <v>33</v>
      </c>
      <c r="AX179" s="13" t="s">
        <v>78</v>
      </c>
      <c r="AY179" s="249" t="s">
        <v>121</v>
      </c>
    </row>
    <row r="180" s="2" customFormat="1" ht="16.5" customHeight="1">
      <c r="A180" s="37"/>
      <c r="B180" s="38"/>
      <c r="C180" s="221" t="s">
        <v>241</v>
      </c>
      <c r="D180" s="221" t="s">
        <v>123</v>
      </c>
      <c r="E180" s="222" t="s">
        <v>242</v>
      </c>
      <c r="F180" s="223" t="s">
        <v>243</v>
      </c>
      <c r="G180" s="224" t="s">
        <v>160</v>
      </c>
      <c r="H180" s="225">
        <v>7.6680000000000001</v>
      </c>
      <c r="I180" s="226"/>
      <c r="J180" s="227">
        <f>ROUND(I180*H180,2)</f>
        <v>0</v>
      </c>
      <c r="K180" s="223" t="s">
        <v>127</v>
      </c>
      <c r="L180" s="43"/>
      <c r="M180" s="228" t="s">
        <v>19</v>
      </c>
      <c r="N180" s="229" t="s">
        <v>43</v>
      </c>
      <c r="O180" s="83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32" t="s">
        <v>128</v>
      </c>
      <c r="AT180" s="232" t="s">
        <v>123</v>
      </c>
      <c r="AU180" s="232" t="s">
        <v>80</v>
      </c>
      <c r="AY180" s="16" t="s">
        <v>121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6" t="s">
        <v>78</v>
      </c>
      <c r="BK180" s="233">
        <f>ROUND(I180*H180,2)</f>
        <v>0</v>
      </c>
      <c r="BL180" s="16" t="s">
        <v>128</v>
      </c>
      <c r="BM180" s="232" t="s">
        <v>244</v>
      </c>
    </row>
    <row r="181" s="2" customFormat="1">
      <c r="A181" s="37"/>
      <c r="B181" s="38"/>
      <c r="C181" s="39"/>
      <c r="D181" s="234" t="s">
        <v>130</v>
      </c>
      <c r="E181" s="39"/>
      <c r="F181" s="235" t="s">
        <v>245</v>
      </c>
      <c r="G181" s="39"/>
      <c r="H181" s="39"/>
      <c r="I181" s="141"/>
      <c r="J181" s="39"/>
      <c r="K181" s="39"/>
      <c r="L181" s="43"/>
      <c r="M181" s="236"/>
      <c r="N181" s="237"/>
      <c r="O181" s="83"/>
      <c r="P181" s="83"/>
      <c r="Q181" s="83"/>
      <c r="R181" s="83"/>
      <c r="S181" s="83"/>
      <c r="T181" s="84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130</v>
      </c>
      <c r="AU181" s="16" t="s">
        <v>80</v>
      </c>
    </row>
    <row r="182" s="2" customFormat="1">
      <c r="A182" s="37"/>
      <c r="B182" s="38"/>
      <c r="C182" s="39"/>
      <c r="D182" s="234" t="s">
        <v>132</v>
      </c>
      <c r="E182" s="39"/>
      <c r="F182" s="238" t="s">
        <v>133</v>
      </c>
      <c r="G182" s="39"/>
      <c r="H182" s="39"/>
      <c r="I182" s="141"/>
      <c r="J182" s="39"/>
      <c r="K182" s="39"/>
      <c r="L182" s="43"/>
      <c r="M182" s="236"/>
      <c r="N182" s="237"/>
      <c r="O182" s="83"/>
      <c r="P182" s="83"/>
      <c r="Q182" s="83"/>
      <c r="R182" s="83"/>
      <c r="S182" s="83"/>
      <c r="T182" s="84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132</v>
      </c>
      <c r="AU182" s="16" t="s">
        <v>80</v>
      </c>
    </row>
    <row r="183" s="13" customFormat="1">
      <c r="A183" s="13"/>
      <c r="B183" s="239"/>
      <c r="C183" s="240"/>
      <c r="D183" s="234" t="s">
        <v>134</v>
      </c>
      <c r="E183" s="241" t="s">
        <v>19</v>
      </c>
      <c r="F183" s="242" t="s">
        <v>240</v>
      </c>
      <c r="G183" s="240"/>
      <c r="H183" s="243">
        <v>7.6680000000000001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134</v>
      </c>
      <c r="AU183" s="249" t="s">
        <v>80</v>
      </c>
      <c r="AV183" s="13" t="s">
        <v>80</v>
      </c>
      <c r="AW183" s="13" t="s">
        <v>33</v>
      </c>
      <c r="AX183" s="13" t="s">
        <v>78</v>
      </c>
      <c r="AY183" s="249" t="s">
        <v>121</v>
      </c>
    </row>
    <row r="184" s="2" customFormat="1" ht="16.5" customHeight="1">
      <c r="A184" s="37"/>
      <c r="B184" s="38"/>
      <c r="C184" s="221" t="s">
        <v>7</v>
      </c>
      <c r="D184" s="221" t="s">
        <v>123</v>
      </c>
      <c r="E184" s="222" t="s">
        <v>246</v>
      </c>
      <c r="F184" s="223" t="s">
        <v>247</v>
      </c>
      <c r="G184" s="224" t="s">
        <v>160</v>
      </c>
      <c r="H184" s="225">
        <v>7.6680000000000001</v>
      </c>
      <c r="I184" s="226"/>
      <c r="J184" s="227">
        <f>ROUND(I184*H184,2)</f>
        <v>0</v>
      </c>
      <c r="K184" s="223" t="s">
        <v>127</v>
      </c>
      <c r="L184" s="43"/>
      <c r="M184" s="228" t="s">
        <v>19</v>
      </c>
      <c r="N184" s="229" t="s">
        <v>43</v>
      </c>
      <c r="O184" s="83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32" t="s">
        <v>128</v>
      </c>
      <c r="AT184" s="232" t="s">
        <v>123</v>
      </c>
      <c r="AU184" s="232" t="s">
        <v>80</v>
      </c>
      <c r="AY184" s="16" t="s">
        <v>121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6" t="s">
        <v>78</v>
      </c>
      <c r="BK184" s="233">
        <f>ROUND(I184*H184,2)</f>
        <v>0</v>
      </c>
      <c r="BL184" s="16" t="s">
        <v>128</v>
      </c>
      <c r="BM184" s="232" t="s">
        <v>248</v>
      </c>
    </row>
    <row r="185" s="2" customFormat="1">
      <c r="A185" s="37"/>
      <c r="B185" s="38"/>
      <c r="C185" s="39"/>
      <c r="D185" s="234" t="s">
        <v>130</v>
      </c>
      <c r="E185" s="39"/>
      <c r="F185" s="235" t="s">
        <v>249</v>
      </c>
      <c r="G185" s="39"/>
      <c r="H185" s="39"/>
      <c r="I185" s="141"/>
      <c r="J185" s="39"/>
      <c r="K185" s="39"/>
      <c r="L185" s="43"/>
      <c r="M185" s="236"/>
      <c r="N185" s="237"/>
      <c r="O185" s="83"/>
      <c r="P185" s="83"/>
      <c r="Q185" s="83"/>
      <c r="R185" s="83"/>
      <c r="S185" s="83"/>
      <c r="T185" s="84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130</v>
      </c>
      <c r="AU185" s="16" t="s">
        <v>80</v>
      </c>
    </row>
    <row r="186" s="2" customFormat="1">
      <c r="A186" s="37"/>
      <c r="B186" s="38"/>
      <c r="C186" s="39"/>
      <c r="D186" s="234" t="s">
        <v>132</v>
      </c>
      <c r="E186" s="39"/>
      <c r="F186" s="238" t="s">
        <v>133</v>
      </c>
      <c r="G186" s="39"/>
      <c r="H186" s="39"/>
      <c r="I186" s="141"/>
      <c r="J186" s="39"/>
      <c r="K186" s="39"/>
      <c r="L186" s="43"/>
      <c r="M186" s="236"/>
      <c r="N186" s="237"/>
      <c r="O186" s="83"/>
      <c r="P186" s="83"/>
      <c r="Q186" s="83"/>
      <c r="R186" s="83"/>
      <c r="S186" s="83"/>
      <c r="T186" s="84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132</v>
      </c>
      <c r="AU186" s="16" t="s">
        <v>80</v>
      </c>
    </row>
    <row r="187" s="13" customFormat="1">
      <c r="A187" s="13"/>
      <c r="B187" s="239"/>
      <c r="C187" s="240"/>
      <c r="D187" s="234" t="s">
        <v>134</v>
      </c>
      <c r="E187" s="241" t="s">
        <v>19</v>
      </c>
      <c r="F187" s="242" t="s">
        <v>240</v>
      </c>
      <c r="G187" s="240"/>
      <c r="H187" s="243">
        <v>7.6680000000000001</v>
      </c>
      <c r="I187" s="244"/>
      <c r="J187" s="240"/>
      <c r="K187" s="240"/>
      <c r="L187" s="245"/>
      <c r="M187" s="246"/>
      <c r="N187" s="247"/>
      <c r="O187" s="247"/>
      <c r="P187" s="247"/>
      <c r="Q187" s="247"/>
      <c r="R187" s="247"/>
      <c r="S187" s="247"/>
      <c r="T187" s="248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9" t="s">
        <v>134</v>
      </c>
      <c r="AU187" s="249" t="s">
        <v>80</v>
      </c>
      <c r="AV187" s="13" t="s">
        <v>80</v>
      </c>
      <c r="AW187" s="13" t="s">
        <v>33</v>
      </c>
      <c r="AX187" s="13" t="s">
        <v>78</v>
      </c>
      <c r="AY187" s="249" t="s">
        <v>121</v>
      </c>
    </row>
    <row r="188" s="2" customFormat="1" ht="16.5" customHeight="1">
      <c r="A188" s="37"/>
      <c r="B188" s="38"/>
      <c r="C188" s="221" t="s">
        <v>250</v>
      </c>
      <c r="D188" s="221" t="s">
        <v>123</v>
      </c>
      <c r="E188" s="222" t="s">
        <v>251</v>
      </c>
      <c r="F188" s="223" t="s">
        <v>252</v>
      </c>
      <c r="G188" s="224" t="s">
        <v>160</v>
      </c>
      <c r="H188" s="225">
        <v>7.6680000000000001</v>
      </c>
      <c r="I188" s="226"/>
      <c r="J188" s="227">
        <f>ROUND(I188*H188,2)</f>
        <v>0</v>
      </c>
      <c r="K188" s="223" t="s">
        <v>127</v>
      </c>
      <c r="L188" s="43"/>
      <c r="M188" s="228" t="s">
        <v>19</v>
      </c>
      <c r="N188" s="229" t="s">
        <v>43</v>
      </c>
      <c r="O188" s="83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2" t="s">
        <v>128</v>
      </c>
      <c r="AT188" s="232" t="s">
        <v>123</v>
      </c>
      <c r="AU188" s="232" t="s">
        <v>80</v>
      </c>
      <c r="AY188" s="16" t="s">
        <v>121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6" t="s">
        <v>78</v>
      </c>
      <c r="BK188" s="233">
        <f>ROUND(I188*H188,2)</f>
        <v>0</v>
      </c>
      <c r="BL188" s="16" t="s">
        <v>128</v>
      </c>
      <c r="BM188" s="232" t="s">
        <v>253</v>
      </c>
    </row>
    <row r="189" s="2" customFormat="1">
      <c r="A189" s="37"/>
      <c r="B189" s="38"/>
      <c r="C189" s="39"/>
      <c r="D189" s="234" t="s">
        <v>130</v>
      </c>
      <c r="E189" s="39"/>
      <c r="F189" s="235" t="s">
        <v>254</v>
      </c>
      <c r="G189" s="39"/>
      <c r="H189" s="39"/>
      <c r="I189" s="141"/>
      <c r="J189" s="39"/>
      <c r="K189" s="39"/>
      <c r="L189" s="43"/>
      <c r="M189" s="236"/>
      <c r="N189" s="237"/>
      <c r="O189" s="83"/>
      <c r="P189" s="83"/>
      <c r="Q189" s="83"/>
      <c r="R189" s="83"/>
      <c r="S189" s="83"/>
      <c r="T189" s="84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130</v>
      </c>
      <c r="AU189" s="16" t="s">
        <v>80</v>
      </c>
    </row>
    <row r="190" s="2" customFormat="1">
      <c r="A190" s="37"/>
      <c r="B190" s="38"/>
      <c r="C190" s="39"/>
      <c r="D190" s="234" t="s">
        <v>132</v>
      </c>
      <c r="E190" s="39"/>
      <c r="F190" s="238" t="s">
        <v>133</v>
      </c>
      <c r="G190" s="39"/>
      <c r="H190" s="39"/>
      <c r="I190" s="141"/>
      <c r="J190" s="39"/>
      <c r="K190" s="39"/>
      <c r="L190" s="43"/>
      <c r="M190" s="236"/>
      <c r="N190" s="237"/>
      <c r="O190" s="83"/>
      <c r="P190" s="83"/>
      <c r="Q190" s="83"/>
      <c r="R190" s="83"/>
      <c r="S190" s="83"/>
      <c r="T190" s="84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132</v>
      </c>
      <c r="AU190" s="16" t="s">
        <v>80</v>
      </c>
    </row>
    <row r="191" s="13" customFormat="1">
      <c r="A191" s="13"/>
      <c r="B191" s="239"/>
      <c r="C191" s="240"/>
      <c r="D191" s="234" t="s">
        <v>134</v>
      </c>
      <c r="E191" s="241" t="s">
        <v>19</v>
      </c>
      <c r="F191" s="242" t="s">
        <v>240</v>
      </c>
      <c r="G191" s="240"/>
      <c r="H191" s="243">
        <v>7.6680000000000001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134</v>
      </c>
      <c r="AU191" s="249" t="s">
        <v>80</v>
      </c>
      <c r="AV191" s="13" t="s">
        <v>80</v>
      </c>
      <c r="AW191" s="13" t="s">
        <v>33</v>
      </c>
      <c r="AX191" s="13" t="s">
        <v>78</v>
      </c>
      <c r="AY191" s="249" t="s">
        <v>121</v>
      </c>
    </row>
    <row r="192" s="12" customFormat="1" ht="25.92" customHeight="1">
      <c r="A192" s="12"/>
      <c r="B192" s="205"/>
      <c r="C192" s="206"/>
      <c r="D192" s="207" t="s">
        <v>71</v>
      </c>
      <c r="E192" s="208" t="s">
        <v>255</v>
      </c>
      <c r="F192" s="208" t="s">
        <v>256</v>
      </c>
      <c r="G192" s="206"/>
      <c r="H192" s="206"/>
      <c r="I192" s="209"/>
      <c r="J192" s="210">
        <f>BK192</f>
        <v>0</v>
      </c>
      <c r="K192" s="206"/>
      <c r="L192" s="211"/>
      <c r="M192" s="212"/>
      <c r="N192" s="213"/>
      <c r="O192" s="213"/>
      <c r="P192" s="214">
        <f>P193+P325+P489+P690+P711</f>
        <v>0</v>
      </c>
      <c r="Q192" s="213"/>
      <c r="R192" s="214">
        <f>R193+R325+R489+R690+R711</f>
        <v>2.1235500000000003</v>
      </c>
      <c r="S192" s="213"/>
      <c r="T192" s="215">
        <f>T193+T325+T489+T690+T711</f>
        <v>3.1359900000000001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6" t="s">
        <v>80</v>
      </c>
      <c r="AT192" s="217" t="s">
        <v>71</v>
      </c>
      <c r="AU192" s="217" t="s">
        <v>72</v>
      </c>
      <c r="AY192" s="216" t="s">
        <v>121</v>
      </c>
      <c r="BK192" s="218">
        <f>BK193+BK325+BK489+BK690+BK711</f>
        <v>0</v>
      </c>
    </row>
    <row r="193" s="12" customFormat="1" ht="22.8" customHeight="1">
      <c r="A193" s="12"/>
      <c r="B193" s="205"/>
      <c r="C193" s="206"/>
      <c r="D193" s="207" t="s">
        <v>71</v>
      </c>
      <c r="E193" s="219" t="s">
        <v>257</v>
      </c>
      <c r="F193" s="219" t="s">
        <v>258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SUM(P194:P324)</f>
        <v>0</v>
      </c>
      <c r="Q193" s="213"/>
      <c r="R193" s="214">
        <f>SUM(R194:R324)</f>
        <v>0.38476999999999995</v>
      </c>
      <c r="S193" s="213"/>
      <c r="T193" s="215">
        <f>SUM(T194:T324)</f>
        <v>1.89924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6" t="s">
        <v>80</v>
      </c>
      <c r="AT193" s="217" t="s">
        <v>71</v>
      </c>
      <c r="AU193" s="217" t="s">
        <v>78</v>
      </c>
      <c r="AY193" s="216" t="s">
        <v>121</v>
      </c>
      <c r="BK193" s="218">
        <f>SUM(BK194:BK324)</f>
        <v>0</v>
      </c>
    </row>
    <row r="194" s="2" customFormat="1" ht="16.5" customHeight="1">
      <c r="A194" s="37"/>
      <c r="B194" s="38"/>
      <c r="C194" s="221" t="s">
        <v>259</v>
      </c>
      <c r="D194" s="221" t="s">
        <v>123</v>
      </c>
      <c r="E194" s="222" t="s">
        <v>260</v>
      </c>
      <c r="F194" s="223" t="s">
        <v>261</v>
      </c>
      <c r="G194" s="224" t="s">
        <v>217</v>
      </c>
      <c r="H194" s="225">
        <v>49</v>
      </c>
      <c r="I194" s="226"/>
      <c r="J194" s="227">
        <f>ROUND(I194*H194,2)</f>
        <v>0</v>
      </c>
      <c r="K194" s="223" t="s">
        <v>127</v>
      </c>
      <c r="L194" s="43"/>
      <c r="M194" s="228" t="s">
        <v>19</v>
      </c>
      <c r="N194" s="229" t="s">
        <v>43</v>
      </c>
      <c r="O194" s="83"/>
      <c r="P194" s="230">
        <f>O194*H194</f>
        <v>0</v>
      </c>
      <c r="Q194" s="230">
        <v>0</v>
      </c>
      <c r="R194" s="230">
        <f>Q194*H194</f>
        <v>0</v>
      </c>
      <c r="S194" s="230">
        <v>0.026700000000000002</v>
      </c>
      <c r="T194" s="231">
        <f>S194*H194</f>
        <v>1.3083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32" t="s">
        <v>214</v>
      </c>
      <c r="AT194" s="232" t="s">
        <v>123</v>
      </c>
      <c r="AU194" s="232" t="s">
        <v>80</v>
      </c>
      <c r="AY194" s="16" t="s">
        <v>121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6" t="s">
        <v>78</v>
      </c>
      <c r="BK194" s="233">
        <f>ROUND(I194*H194,2)</f>
        <v>0</v>
      </c>
      <c r="BL194" s="16" t="s">
        <v>214</v>
      </c>
      <c r="BM194" s="232" t="s">
        <v>262</v>
      </c>
    </row>
    <row r="195" s="2" customFormat="1">
      <c r="A195" s="37"/>
      <c r="B195" s="38"/>
      <c r="C195" s="39"/>
      <c r="D195" s="234" t="s">
        <v>130</v>
      </c>
      <c r="E195" s="39"/>
      <c r="F195" s="235" t="s">
        <v>263</v>
      </c>
      <c r="G195" s="39"/>
      <c r="H195" s="39"/>
      <c r="I195" s="141"/>
      <c r="J195" s="39"/>
      <c r="K195" s="39"/>
      <c r="L195" s="43"/>
      <c r="M195" s="236"/>
      <c r="N195" s="237"/>
      <c r="O195" s="83"/>
      <c r="P195" s="83"/>
      <c r="Q195" s="83"/>
      <c r="R195" s="83"/>
      <c r="S195" s="83"/>
      <c r="T195" s="84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130</v>
      </c>
      <c r="AU195" s="16" t="s">
        <v>80</v>
      </c>
    </row>
    <row r="196" s="2" customFormat="1">
      <c r="A196" s="37"/>
      <c r="B196" s="38"/>
      <c r="C196" s="39"/>
      <c r="D196" s="234" t="s">
        <v>132</v>
      </c>
      <c r="E196" s="39"/>
      <c r="F196" s="238" t="s">
        <v>133</v>
      </c>
      <c r="G196" s="39"/>
      <c r="H196" s="39"/>
      <c r="I196" s="141"/>
      <c r="J196" s="39"/>
      <c r="K196" s="39"/>
      <c r="L196" s="43"/>
      <c r="M196" s="236"/>
      <c r="N196" s="237"/>
      <c r="O196" s="83"/>
      <c r="P196" s="83"/>
      <c r="Q196" s="83"/>
      <c r="R196" s="83"/>
      <c r="S196" s="83"/>
      <c r="T196" s="84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132</v>
      </c>
      <c r="AU196" s="16" t="s">
        <v>80</v>
      </c>
    </row>
    <row r="197" s="13" customFormat="1">
      <c r="A197" s="13"/>
      <c r="B197" s="239"/>
      <c r="C197" s="240"/>
      <c r="D197" s="234" t="s">
        <v>134</v>
      </c>
      <c r="E197" s="241" t="s">
        <v>19</v>
      </c>
      <c r="F197" s="242" t="s">
        <v>264</v>
      </c>
      <c r="G197" s="240"/>
      <c r="H197" s="243">
        <v>49</v>
      </c>
      <c r="I197" s="244"/>
      <c r="J197" s="240"/>
      <c r="K197" s="240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134</v>
      </c>
      <c r="AU197" s="249" t="s">
        <v>80</v>
      </c>
      <c r="AV197" s="13" t="s">
        <v>80</v>
      </c>
      <c r="AW197" s="13" t="s">
        <v>33</v>
      </c>
      <c r="AX197" s="13" t="s">
        <v>78</v>
      </c>
      <c r="AY197" s="249" t="s">
        <v>121</v>
      </c>
    </row>
    <row r="198" s="2" customFormat="1" ht="16.5" customHeight="1">
      <c r="A198" s="37"/>
      <c r="B198" s="38"/>
      <c r="C198" s="221" t="s">
        <v>265</v>
      </c>
      <c r="D198" s="221" t="s">
        <v>123</v>
      </c>
      <c r="E198" s="222" t="s">
        <v>266</v>
      </c>
      <c r="F198" s="223" t="s">
        <v>267</v>
      </c>
      <c r="G198" s="224" t="s">
        <v>217</v>
      </c>
      <c r="H198" s="225">
        <v>189</v>
      </c>
      <c r="I198" s="226"/>
      <c r="J198" s="227">
        <f>ROUND(I198*H198,2)</f>
        <v>0</v>
      </c>
      <c r="K198" s="223" t="s">
        <v>127</v>
      </c>
      <c r="L198" s="43"/>
      <c r="M198" s="228" t="s">
        <v>19</v>
      </c>
      <c r="N198" s="229" t="s">
        <v>43</v>
      </c>
      <c r="O198" s="83"/>
      <c r="P198" s="230">
        <f>O198*H198</f>
        <v>0</v>
      </c>
      <c r="Q198" s="230">
        <v>0</v>
      </c>
      <c r="R198" s="230">
        <f>Q198*H198</f>
        <v>0</v>
      </c>
      <c r="S198" s="230">
        <v>0.0020999999999999999</v>
      </c>
      <c r="T198" s="231">
        <f>S198*H198</f>
        <v>0.39689999999999998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32" t="s">
        <v>214</v>
      </c>
      <c r="AT198" s="232" t="s">
        <v>123</v>
      </c>
      <c r="AU198" s="232" t="s">
        <v>80</v>
      </c>
      <c r="AY198" s="16" t="s">
        <v>121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6" t="s">
        <v>78</v>
      </c>
      <c r="BK198" s="233">
        <f>ROUND(I198*H198,2)</f>
        <v>0</v>
      </c>
      <c r="BL198" s="16" t="s">
        <v>214</v>
      </c>
      <c r="BM198" s="232" t="s">
        <v>268</v>
      </c>
    </row>
    <row r="199" s="2" customFormat="1">
      <c r="A199" s="37"/>
      <c r="B199" s="38"/>
      <c r="C199" s="39"/>
      <c r="D199" s="234" t="s">
        <v>130</v>
      </c>
      <c r="E199" s="39"/>
      <c r="F199" s="235" t="s">
        <v>269</v>
      </c>
      <c r="G199" s="39"/>
      <c r="H199" s="39"/>
      <c r="I199" s="141"/>
      <c r="J199" s="39"/>
      <c r="K199" s="39"/>
      <c r="L199" s="43"/>
      <c r="M199" s="236"/>
      <c r="N199" s="237"/>
      <c r="O199" s="83"/>
      <c r="P199" s="83"/>
      <c r="Q199" s="83"/>
      <c r="R199" s="83"/>
      <c r="S199" s="83"/>
      <c r="T199" s="84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130</v>
      </c>
      <c r="AU199" s="16" t="s">
        <v>80</v>
      </c>
    </row>
    <row r="200" s="2" customFormat="1">
      <c r="A200" s="37"/>
      <c r="B200" s="38"/>
      <c r="C200" s="39"/>
      <c r="D200" s="234" t="s">
        <v>132</v>
      </c>
      <c r="E200" s="39"/>
      <c r="F200" s="238" t="s">
        <v>133</v>
      </c>
      <c r="G200" s="39"/>
      <c r="H200" s="39"/>
      <c r="I200" s="141"/>
      <c r="J200" s="39"/>
      <c r="K200" s="39"/>
      <c r="L200" s="43"/>
      <c r="M200" s="236"/>
      <c r="N200" s="237"/>
      <c r="O200" s="83"/>
      <c r="P200" s="83"/>
      <c r="Q200" s="83"/>
      <c r="R200" s="83"/>
      <c r="S200" s="83"/>
      <c r="T200" s="84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132</v>
      </c>
      <c r="AU200" s="16" t="s">
        <v>80</v>
      </c>
    </row>
    <row r="201" s="13" customFormat="1">
      <c r="A201" s="13"/>
      <c r="B201" s="239"/>
      <c r="C201" s="240"/>
      <c r="D201" s="234" t="s">
        <v>134</v>
      </c>
      <c r="E201" s="241" t="s">
        <v>19</v>
      </c>
      <c r="F201" s="242" t="s">
        <v>270</v>
      </c>
      <c r="G201" s="240"/>
      <c r="H201" s="243">
        <v>189</v>
      </c>
      <c r="I201" s="244"/>
      <c r="J201" s="240"/>
      <c r="K201" s="240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134</v>
      </c>
      <c r="AU201" s="249" t="s">
        <v>80</v>
      </c>
      <c r="AV201" s="13" t="s">
        <v>80</v>
      </c>
      <c r="AW201" s="13" t="s">
        <v>33</v>
      </c>
      <c r="AX201" s="13" t="s">
        <v>78</v>
      </c>
      <c r="AY201" s="249" t="s">
        <v>121</v>
      </c>
    </row>
    <row r="202" s="2" customFormat="1" ht="16.5" customHeight="1">
      <c r="A202" s="37"/>
      <c r="B202" s="38"/>
      <c r="C202" s="221" t="s">
        <v>271</v>
      </c>
      <c r="D202" s="221" t="s">
        <v>123</v>
      </c>
      <c r="E202" s="222" t="s">
        <v>272</v>
      </c>
      <c r="F202" s="223" t="s">
        <v>273</v>
      </c>
      <c r="G202" s="224" t="s">
        <v>217</v>
      </c>
      <c r="H202" s="225">
        <v>98</v>
      </c>
      <c r="I202" s="226"/>
      <c r="J202" s="227">
        <f>ROUND(I202*H202,2)</f>
        <v>0</v>
      </c>
      <c r="K202" s="223" t="s">
        <v>127</v>
      </c>
      <c r="L202" s="43"/>
      <c r="M202" s="228" t="s">
        <v>19</v>
      </c>
      <c r="N202" s="229" t="s">
        <v>43</v>
      </c>
      <c r="O202" s="83"/>
      <c r="P202" s="230">
        <f>O202*H202</f>
        <v>0</v>
      </c>
      <c r="Q202" s="230">
        <v>0</v>
      </c>
      <c r="R202" s="230">
        <f>Q202*H202</f>
        <v>0</v>
      </c>
      <c r="S202" s="230">
        <v>0.00198</v>
      </c>
      <c r="T202" s="231">
        <f>S202*H202</f>
        <v>0.19403999999999999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2" t="s">
        <v>214</v>
      </c>
      <c r="AT202" s="232" t="s">
        <v>123</v>
      </c>
      <c r="AU202" s="232" t="s">
        <v>80</v>
      </c>
      <c r="AY202" s="16" t="s">
        <v>121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6" t="s">
        <v>78</v>
      </c>
      <c r="BK202" s="233">
        <f>ROUND(I202*H202,2)</f>
        <v>0</v>
      </c>
      <c r="BL202" s="16" t="s">
        <v>214</v>
      </c>
      <c r="BM202" s="232" t="s">
        <v>274</v>
      </c>
    </row>
    <row r="203" s="2" customFormat="1">
      <c r="A203" s="37"/>
      <c r="B203" s="38"/>
      <c r="C203" s="39"/>
      <c r="D203" s="234" t="s">
        <v>130</v>
      </c>
      <c r="E203" s="39"/>
      <c r="F203" s="235" t="s">
        <v>275</v>
      </c>
      <c r="G203" s="39"/>
      <c r="H203" s="39"/>
      <c r="I203" s="141"/>
      <c r="J203" s="39"/>
      <c r="K203" s="39"/>
      <c r="L203" s="43"/>
      <c r="M203" s="236"/>
      <c r="N203" s="237"/>
      <c r="O203" s="83"/>
      <c r="P203" s="83"/>
      <c r="Q203" s="83"/>
      <c r="R203" s="83"/>
      <c r="S203" s="83"/>
      <c r="T203" s="84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130</v>
      </c>
      <c r="AU203" s="16" t="s">
        <v>80</v>
      </c>
    </row>
    <row r="204" s="2" customFormat="1">
      <c r="A204" s="37"/>
      <c r="B204" s="38"/>
      <c r="C204" s="39"/>
      <c r="D204" s="234" t="s">
        <v>132</v>
      </c>
      <c r="E204" s="39"/>
      <c r="F204" s="238" t="s">
        <v>133</v>
      </c>
      <c r="G204" s="39"/>
      <c r="H204" s="39"/>
      <c r="I204" s="141"/>
      <c r="J204" s="39"/>
      <c r="K204" s="39"/>
      <c r="L204" s="43"/>
      <c r="M204" s="236"/>
      <c r="N204" s="237"/>
      <c r="O204" s="83"/>
      <c r="P204" s="83"/>
      <c r="Q204" s="83"/>
      <c r="R204" s="83"/>
      <c r="S204" s="83"/>
      <c r="T204" s="84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132</v>
      </c>
      <c r="AU204" s="16" t="s">
        <v>80</v>
      </c>
    </row>
    <row r="205" s="13" customFormat="1">
      <c r="A205" s="13"/>
      <c r="B205" s="239"/>
      <c r="C205" s="240"/>
      <c r="D205" s="234" t="s">
        <v>134</v>
      </c>
      <c r="E205" s="241" t="s">
        <v>19</v>
      </c>
      <c r="F205" s="242" t="s">
        <v>276</v>
      </c>
      <c r="G205" s="240"/>
      <c r="H205" s="243">
        <v>98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134</v>
      </c>
      <c r="AU205" s="249" t="s">
        <v>80</v>
      </c>
      <c r="AV205" s="13" t="s">
        <v>80</v>
      </c>
      <c r="AW205" s="13" t="s">
        <v>33</v>
      </c>
      <c r="AX205" s="13" t="s">
        <v>78</v>
      </c>
      <c r="AY205" s="249" t="s">
        <v>121</v>
      </c>
    </row>
    <row r="206" s="2" customFormat="1" ht="16.5" customHeight="1">
      <c r="A206" s="37"/>
      <c r="B206" s="38"/>
      <c r="C206" s="221" t="s">
        <v>277</v>
      </c>
      <c r="D206" s="221" t="s">
        <v>123</v>
      </c>
      <c r="E206" s="222" t="s">
        <v>278</v>
      </c>
      <c r="F206" s="223" t="s">
        <v>279</v>
      </c>
      <c r="G206" s="224" t="s">
        <v>169</v>
      </c>
      <c r="H206" s="225">
        <v>1</v>
      </c>
      <c r="I206" s="226"/>
      <c r="J206" s="227">
        <f>ROUND(I206*H206,2)</f>
        <v>0</v>
      </c>
      <c r="K206" s="223" t="s">
        <v>127</v>
      </c>
      <c r="L206" s="43"/>
      <c r="M206" s="228" t="s">
        <v>19</v>
      </c>
      <c r="N206" s="229" t="s">
        <v>43</v>
      </c>
      <c r="O206" s="83"/>
      <c r="P206" s="230">
        <f>O206*H206</f>
        <v>0</v>
      </c>
      <c r="Q206" s="230">
        <v>0.0010100000000000001</v>
      </c>
      <c r="R206" s="230">
        <f>Q206*H206</f>
        <v>0.0010100000000000001</v>
      </c>
      <c r="S206" s="230">
        <v>0</v>
      </c>
      <c r="T206" s="23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32" t="s">
        <v>214</v>
      </c>
      <c r="AT206" s="232" t="s">
        <v>123</v>
      </c>
      <c r="AU206" s="232" t="s">
        <v>80</v>
      </c>
      <c r="AY206" s="16" t="s">
        <v>121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6" t="s">
        <v>78</v>
      </c>
      <c r="BK206" s="233">
        <f>ROUND(I206*H206,2)</f>
        <v>0</v>
      </c>
      <c r="BL206" s="16" t="s">
        <v>214</v>
      </c>
      <c r="BM206" s="232" t="s">
        <v>280</v>
      </c>
    </row>
    <row r="207" s="2" customFormat="1">
      <c r="A207" s="37"/>
      <c r="B207" s="38"/>
      <c r="C207" s="39"/>
      <c r="D207" s="234" t="s">
        <v>130</v>
      </c>
      <c r="E207" s="39"/>
      <c r="F207" s="235" t="s">
        <v>281</v>
      </c>
      <c r="G207" s="39"/>
      <c r="H207" s="39"/>
      <c r="I207" s="141"/>
      <c r="J207" s="39"/>
      <c r="K207" s="39"/>
      <c r="L207" s="43"/>
      <c r="M207" s="236"/>
      <c r="N207" s="237"/>
      <c r="O207" s="83"/>
      <c r="P207" s="83"/>
      <c r="Q207" s="83"/>
      <c r="R207" s="83"/>
      <c r="S207" s="83"/>
      <c r="T207" s="84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130</v>
      </c>
      <c r="AU207" s="16" t="s">
        <v>80</v>
      </c>
    </row>
    <row r="208" s="2" customFormat="1">
      <c r="A208" s="37"/>
      <c r="B208" s="38"/>
      <c r="C208" s="39"/>
      <c r="D208" s="234" t="s">
        <v>132</v>
      </c>
      <c r="E208" s="39"/>
      <c r="F208" s="238" t="s">
        <v>133</v>
      </c>
      <c r="G208" s="39"/>
      <c r="H208" s="39"/>
      <c r="I208" s="141"/>
      <c r="J208" s="39"/>
      <c r="K208" s="39"/>
      <c r="L208" s="43"/>
      <c r="M208" s="236"/>
      <c r="N208" s="237"/>
      <c r="O208" s="83"/>
      <c r="P208" s="83"/>
      <c r="Q208" s="83"/>
      <c r="R208" s="83"/>
      <c r="S208" s="83"/>
      <c r="T208" s="84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132</v>
      </c>
      <c r="AU208" s="16" t="s">
        <v>80</v>
      </c>
    </row>
    <row r="209" s="13" customFormat="1">
      <c r="A209" s="13"/>
      <c r="B209" s="239"/>
      <c r="C209" s="240"/>
      <c r="D209" s="234" t="s">
        <v>134</v>
      </c>
      <c r="E209" s="241" t="s">
        <v>19</v>
      </c>
      <c r="F209" s="242" t="s">
        <v>78</v>
      </c>
      <c r="G209" s="240"/>
      <c r="H209" s="243">
        <v>1</v>
      </c>
      <c r="I209" s="244"/>
      <c r="J209" s="240"/>
      <c r="K209" s="240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134</v>
      </c>
      <c r="AU209" s="249" t="s">
        <v>80</v>
      </c>
      <c r="AV209" s="13" t="s">
        <v>80</v>
      </c>
      <c r="AW209" s="13" t="s">
        <v>33</v>
      </c>
      <c r="AX209" s="13" t="s">
        <v>78</v>
      </c>
      <c r="AY209" s="249" t="s">
        <v>121</v>
      </c>
    </row>
    <row r="210" s="2" customFormat="1" ht="16.5" customHeight="1">
      <c r="A210" s="37"/>
      <c r="B210" s="38"/>
      <c r="C210" s="221" t="s">
        <v>282</v>
      </c>
      <c r="D210" s="221" t="s">
        <v>123</v>
      </c>
      <c r="E210" s="222" t="s">
        <v>283</v>
      </c>
      <c r="F210" s="223" t="s">
        <v>284</v>
      </c>
      <c r="G210" s="224" t="s">
        <v>169</v>
      </c>
      <c r="H210" s="225">
        <v>1</v>
      </c>
      <c r="I210" s="226"/>
      <c r="J210" s="227">
        <f>ROUND(I210*H210,2)</f>
        <v>0</v>
      </c>
      <c r="K210" s="223" t="s">
        <v>127</v>
      </c>
      <c r="L210" s="43"/>
      <c r="M210" s="228" t="s">
        <v>19</v>
      </c>
      <c r="N210" s="229" t="s">
        <v>43</v>
      </c>
      <c r="O210" s="83"/>
      <c r="P210" s="230">
        <f>O210*H210</f>
        <v>0</v>
      </c>
      <c r="Q210" s="230">
        <v>0.0020400000000000001</v>
      </c>
      <c r="R210" s="230">
        <f>Q210*H210</f>
        <v>0.0020400000000000001</v>
      </c>
      <c r="S210" s="230">
        <v>0</v>
      </c>
      <c r="T210" s="231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32" t="s">
        <v>214</v>
      </c>
      <c r="AT210" s="232" t="s">
        <v>123</v>
      </c>
      <c r="AU210" s="232" t="s">
        <v>80</v>
      </c>
      <c r="AY210" s="16" t="s">
        <v>121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6" t="s">
        <v>78</v>
      </c>
      <c r="BK210" s="233">
        <f>ROUND(I210*H210,2)</f>
        <v>0</v>
      </c>
      <c r="BL210" s="16" t="s">
        <v>214</v>
      </c>
      <c r="BM210" s="232" t="s">
        <v>285</v>
      </c>
    </row>
    <row r="211" s="2" customFormat="1">
      <c r="A211" s="37"/>
      <c r="B211" s="38"/>
      <c r="C211" s="39"/>
      <c r="D211" s="234" t="s">
        <v>130</v>
      </c>
      <c r="E211" s="39"/>
      <c r="F211" s="235" t="s">
        <v>286</v>
      </c>
      <c r="G211" s="39"/>
      <c r="H211" s="39"/>
      <c r="I211" s="141"/>
      <c r="J211" s="39"/>
      <c r="K211" s="39"/>
      <c r="L211" s="43"/>
      <c r="M211" s="236"/>
      <c r="N211" s="237"/>
      <c r="O211" s="83"/>
      <c r="P211" s="83"/>
      <c r="Q211" s="83"/>
      <c r="R211" s="83"/>
      <c r="S211" s="83"/>
      <c r="T211" s="84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130</v>
      </c>
      <c r="AU211" s="16" t="s">
        <v>80</v>
      </c>
    </row>
    <row r="212" s="2" customFormat="1">
      <c r="A212" s="37"/>
      <c r="B212" s="38"/>
      <c r="C212" s="39"/>
      <c r="D212" s="234" t="s">
        <v>132</v>
      </c>
      <c r="E212" s="39"/>
      <c r="F212" s="238" t="s">
        <v>133</v>
      </c>
      <c r="G212" s="39"/>
      <c r="H212" s="39"/>
      <c r="I212" s="141"/>
      <c r="J212" s="39"/>
      <c r="K212" s="39"/>
      <c r="L212" s="43"/>
      <c r="M212" s="236"/>
      <c r="N212" s="237"/>
      <c r="O212" s="83"/>
      <c r="P212" s="83"/>
      <c r="Q212" s="83"/>
      <c r="R212" s="83"/>
      <c r="S212" s="83"/>
      <c r="T212" s="84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132</v>
      </c>
      <c r="AU212" s="16" t="s">
        <v>80</v>
      </c>
    </row>
    <row r="213" s="13" customFormat="1">
      <c r="A213" s="13"/>
      <c r="B213" s="239"/>
      <c r="C213" s="240"/>
      <c r="D213" s="234" t="s">
        <v>134</v>
      </c>
      <c r="E213" s="241" t="s">
        <v>19</v>
      </c>
      <c r="F213" s="242" t="s">
        <v>78</v>
      </c>
      <c r="G213" s="240"/>
      <c r="H213" s="243">
        <v>1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134</v>
      </c>
      <c r="AU213" s="249" t="s">
        <v>80</v>
      </c>
      <c r="AV213" s="13" t="s">
        <v>80</v>
      </c>
      <c r="AW213" s="13" t="s">
        <v>33</v>
      </c>
      <c r="AX213" s="13" t="s">
        <v>78</v>
      </c>
      <c r="AY213" s="249" t="s">
        <v>121</v>
      </c>
    </row>
    <row r="214" s="2" customFormat="1" ht="16.5" customHeight="1">
      <c r="A214" s="37"/>
      <c r="B214" s="38"/>
      <c r="C214" s="250" t="s">
        <v>287</v>
      </c>
      <c r="D214" s="250" t="s">
        <v>157</v>
      </c>
      <c r="E214" s="251" t="s">
        <v>288</v>
      </c>
      <c r="F214" s="252" t="s">
        <v>289</v>
      </c>
      <c r="G214" s="253" t="s">
        <v>169</v>
      </c>
      <c r="H214" s="254">
        <v>2</v>
      </c>
      <c r="I214" s="255"/>
      <c r="J214" s="256">
        <f>ROUND(I214*H214,2)</f>
        <v>0</v>
      </c>
      <c r="K214" s="252" t="s">
        <v>127</v>
      </c>
      <c r="L214" s="257"/>
      <c r="M214" s="258" t="s">
        <v>19</v>
      </c>
      <c r="N214" s="259" t="s">
        <v>43</v>
      </c>
      <c r="O214" s="83"/>
      <c r="P214" s="230">
        <f>O214*H214</f>
        <v>0</v>
      </c>
      <c r="Q214" s="230">
        <v>0.015599999999999999</v>
      </c>
      <c r="R214" s="230">
        <f>Q214*H214</f>
        <v>0.031199999999999999</v>
      </c>
      <c r="S214" s="230">
        <v>0</v>
      </c>
      <c r="T214" s="23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32" t="s">
        <v>290</v>
      </c>
      <c r="AT214" s="232" t="s">
        <v>157</v>
      </c>
      <c r="AU214" s="232" t="s">
        <v>80</v>
      </c>
      <c r="AY214" s="16" t="s">
        <v>121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6" t="s">
        <v>78</v>
      </c>
      <c r="BK214" s="233">
        <f>ROUND(I214*H214,2)</f>
        <v>0</v>
      </c>
      <c r="BL214" s="16" t="s">
        <v>214</v>
      </c>
      <c r="BM214" s="232" t="s">
        <v>291</v>
      </c>
    </row>
    <row r="215" s="2" customFormat="1">
      <c r="A215" s="37"/>
      <c r="B215" s="38"/>
      <c r="C215" s="39"/>
      <c r="D215" s="234" t="s">
        <v>130</v>
      </c>
      <c r="E215" s="39"/>
      <c r="F215" s="235" t="s">
        <v>292</v>
      </c>
      <c r="G215" s="39"/>
      <c r="H215" s="39"/>
      <c r="I215" s="141"/>
      <c r="J215" s="39"/>
      <c r="K215" s="39"/>
      <c r="L215" s="43"/>
      <c r="M215" s="236"/>
      <c r="N215" s="237"/>
      <c r="O215" s="83"/>
      <c r="P215" s="83"/>
      <c r="Q215" s="83"/>
      <c r="R215" s="83"/>
      <c r="S215" s="83"/>
      <c r="T215" s="84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130</v>
      </c>
      <c r="AU215" s="16" t="s">
        <v>80</v>
      </c>
    </row>
    <row r="216" s="2" customFormat="1">
      <c r="A216" s="37"/>
      <c r="B216" s="38"/>
      <c r="C216" s="39"/>
      <c r="D216" s="234" t="s">
        <v>132</v>
      </c>
      <c r="E216" s="39"/>
      <c r="F216" s="238" t="s">
        <v>133</v>
      </c>
      <c r="G216" s="39"/>
      <c r="H216" s="39"/>
      <c r="I216" s="141"/>
      <c r="J216" s="39"/>
      <c r="K216" s="39"/>
      <c r="L216" s="43"/>
      <c r="M216" s="236"/>
      <c r="N216" s="237"/>
      <c r="O216" s="83"/>
      <c r="P216" s="83"/>
      <c r="Q216" s="83"/>
      <c r="R216" s="83"/>
      <c r="S216" s="83"/>
      <c r="T216" s="84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132</v>
      </c>
      <c r="AU216" s="16" t="s">
        <v>80</v>
      </c>
    </row>
    <row r="217" s="13" customFormat="1">
      <c r="A217" s="13"/>
      <c r="B217" s="239"/>
      <c r="C217" s="240"/>
      <c r="D217" s="234" t="s">
        <v>134</v>
      </c>
      <c r="E217" s="241" t="s">
        <v>19</v>
      </c>
      <c r="F217" s="242" t="s">
        <v>80</v>
      </c>
      <c r="G217" s="240"/>
      <c r="H217" s="243">
        <v>2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134</v>
      </c>
      <c r="AU217" s="249" t="s">
        <v>80</v>
      </c>
      <c r="AV217" s="13" t="s">
        <v>80</v>
      </c>
      <c r="AW217" s="13" t="s">
        <v>33</v>
      </c>
      <c r="AX217" s="13" t="s">
        <v>78</v>
      </c>
      <c r="AY217" s="249" t="s">
        <v>121</v>
      </c>
    </row>
    <row r="218" s="2" customFormat="1" ht="16.5" customHeight="1">
      <c r="A218" s="37"/>
      <c r="B218" s="38"/>
      <c r="C218" s="250" t="s">
        <v>293</v>
      </c>
      <c r="D218" s="250" t="s">
        <v>157</v>
      </c>
      <c r="E218" s="251" t="s">
        <v>294</v>
      </c>
      <c r="F218" s="252" t="s">
        <v>295</v>
      </c>
      <c r="G218" s="253" t="s">
        <v>169</v>
      </c>
      <c r="H218" s="254">
        <v>2</v>
      </c>
      <c r="I218" s="255"/>
      <c r="J218" s="256">
        <f>ROUND(I218*H218,2)</f>
        <v>0</v>
      </c>
      <c r="K218" s="252" t="s">
        <v>127</v>
      </c>
      <c r="L218" s="257"/>
      <c r="M218" s="258" t="s">
        <v>19</v>
      </c>
      <c r="N218" s="259" t="s">
        <v>43</v>
      </c>
      <c r="O218" s="83"/>
      <c r="P218" s="230">
        <f>O218*H218</f>
        <v>0</v>
      </c>
      <c r="Q218" s="230">
        <v>0.021899999999999999</v>
      </c>
      <c r="R218" s="230">
        <f>Q218*H218</f>
        <v>0.043799999999999999</v>
      </c>
      <c r="S218" s="230">
        <v>0</v>
      </c>
      <c r="T218" s="231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32" t="s">
        <v>290</v>
      </c>
      <c r="AT218" s="232" t="s">
        <v>157</v>
      </c>
      <c r="AU218" s="232" t="s">
        <v>80</v>
      </c>
      <c r="AY218" s="16" t="s">
        <v>121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6" t="s">
        <v>78</v>
      </c>
      <c r="BK218" s="233">
        <f>ROUND(I218*H218,2)</f>
        <v>0</v>
      </c>
      <c r="BL218" s="16" t="s">
        <v>214</v>
      </c>
      <c r="BM218" s="232" t="s">
        <v>296</v>
      </c>
    </row>
    <row r="219" s="2" customFormat="1">
      <c r="A219" s="37"/>
      <c r="B219" s="38"/>
      <c r="C219" s="39"/>
      <c r="D219" s="234" t="s">
        <v>130</v>
      </c>
      <c r="E219" s="39"/>
      <c r="F219" s="235" t="s">
        <v>297</v>
      </c>
      <c r="G219" s="39"/>
      <c r="H219" s="39"/>
      <c r="I219" s="141"/>
      <c r="J219" s="39"/>
      <c r="K219" s="39"/>
      <c r="L219" s="43"/>
      <c r="M219" s="236"/>
      <c r="N219" s="237"/>
      <c r="O219" s="83"/>
      <c r="P219" s="83"/>
      <c r="Q219" s="83"/>
      <c r="R219" s="83"/>
      <c r="S219" s="83"/>
      <c r="T219" s="84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130</v>
      </c>
      <c r="AU219" s="16" t="s">
        <v>80</v>
      </c>
    </row>
    <row r="220" s="2" customFormat="1">
      <c r="A220" s="37"/>
      <c r="B220" s="38"/>
      <c r="C220" s="39"/>
      <c r="D220" s="234" t="s">
        <v>132</v>
      </c>
      <c r="E220" s="39"/>
      <c r="F220" s="238" t="s">
        <v>133</v>
      </c>
      <c r="G220" s="39"/>
      <c r="H220" s="39"/>
      <c r="I220" s="141"/>
      <c r="J220" s="39"/>
      <c r="K220" s="39"/>
      <c r="L220" s="43"/>
      <c r="M220" s="236"/>
      <c r="N220" s="237"/>
      <c r="O220" s="83"/>
      <c r="P220" s="83"/>
      <c r="Q220" s="83"/>
      <c r="R220" s="83"/>
      <c r="S220" s="83"/>
      <c r="T220" s="84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132</v>
      </c>
      <c r="AU220" s="16" t="s">
        <v>80</v>
      </c>
    </row>
    <row r="221" s="13" customFormat="1">
      <c r="A221" s="13"/>
      <c r="B221" s="239"/>
      <c r="C221" s="240"/>
      <c r="D221" s="234" t="s">
        <v>134</v>
      </c>
      <c r="E221" s="241" t="s">
        <v>19</v>
      </c>
      <c r="F221" s="242" t="s">
        <v>80</v>
      </c>
      <c r="G221" s="240"/>
      <c r="H221" s="243">
        <v>2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134</v>
      </c>
      <c r="AU221" s="249" t="s">
        <v>80</v>
      </c>
      <c r="AV221" s="13" t="s">
        <v>80</v>
      </c>
      <c r="AW221" s="13" t="s">
        <v>33</v>
      </c>
      <c r="AX221" s="13" t="s">
        <v>78</v>
      </c>
      <c r="AY221" s="249" t="s">
        <v>121</v>
      </c>
    </row>
    <row r="222" s="2" customFormat="1" ht="16.5" customHeight="1">
      <c r="A222" s="37"/>
      <c r="B222" s="38"/>
      <c r="C222" s="250" t="s">
        <v>298</v>
      </c>
      <c r="D222" s="250" t="s">
        <v>157</v>
      </c>
      <c r="E222" s="251" t="s">
        <v>299</v>
      </c>
      <c r="F222" s="252" t="s">
        <v>300</v>
      </c>
      <c r="G222" s="253" t="s">
        <v>169</v>
      </c>
      <c r="H222" s="254">
        <v>4</v>
      </c>
      <c r="I222" s="255"/>
      <c r="J222" s="256">
        <f>ROUND(I222*H222,2)</f>
        <v>0</v>
      </c>
      <c r="K222" s="252" t="s">
        <v>127</v>
      </c>
      <c r="L222" s="257"/>
      <c r="M222" s="258" t="s">
        <v>19</v>
      </c>
      <c r="N222" s="259" t="s">
        <v>43</v>
      </c>
      <c r="O222" s="83"/>
      <c r="P222" s="230">
        <f>O222*H222</f>
        <v>0</v>
      </c>
      <c r="Q222" s="230">
        <v>0.0013500000000000001</v>
      </c>
      <c r="R222" s="230">
        <f>Q222*H222</f>
        <v>0.0054000000000000003</v>
      </c>
      <c r="S222" s="230">
        <v>0</v>
      </c>
      <c r="T222" s="23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2" t="s">
        <v>290</v>
      </c>
      <c r="AT222" s="232" t="s">
        <v>157</v>
      </c>
      <c r="AU222" s="232" t="s">
        <v>80</v>
      </c>
      <c r="AY222" s="16" t="s">
        <v>121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6" t="s">
        <v>78</v>
      </c>
      <c r="BK222" s="233">
        <f>ROUND(I222*H222,2)</f>
        <v>0</v>
      </c>
      <c r="BL222" s="16" t="s">
        <v>214</v>
      </c>
      <c r="BM222" s="232" t="s">
        <v>301</v>
      </c>
    </row>
    <row r="223" s="2" customFormat="1">
      <c r="A223" s="37"/>
      <c r="B223" s="38"/>
      <c r="C223" s="39"/>
      <c r="D223" s="234" t="s">
        <v>130</v>
      </c>
      <c r="E223" s="39"/>
      <c r="F223" s="235" t="s">
        <v>302</v>
      </c>
      <c r="G223" s="39"/>
      <c r="H223" s="39"/>
      <c r="I223" s="141"/>
      <c r="J223" s="39"/>
      <c r="K223" s="39"/>
      <c r="L223" s="43"/>
      <c r="M223" s="236"/>
      <c r="N223" s="237"/>
      <c r="O223" s="83"/>
      <c r="P223" s="83"/>
      <c r="Q223" s="83"/>
      <c r="R223" s="83"/>
      <c r="S223" s="83"/>
      <c r="T223" s="84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130</v>
      </c>
      <c r="AU223" s="16" t="s">
        <v>80</v>
      </c>
    </row>
    <row r="224" s="2" customFormat="1">
      <c r="A224" s="37"/>
      <c r="B224" s="38"/>
      <c r="C224" s="39"/>
      <c r="D224" s="234" t="s">
        <v>132</v>
      </c>
      <c r="E224" s="39"/>
      <c r="F224" s="238" t="s">
        <v>133</v>
      </c>
      <c r="G224" s="39"/>
      <c r="H224" s="39"/>
      <c r="I224" s="141"/>
      <c r="J224" s="39"/>
      <c r="K224" s="39"/>
      <c r="L224" s="43"/>
      <c r="M224" s="236"/>
      <c r="N224" s="237"/>
      <c r="O224" s="83"/>
      <c r="P224" s="83"/>
      <c r="Q224" s="83"/>
      <c r="R224" s="83"/>
      <c r="S224" s="83"/>
      <c r="T224" s="84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132</v>
      </c>
      <c r="AU224" s="16" t="s">
        <v>80</v>
      </c>
    </row>
    <row r="225" s="13" customFormat="1">
      <c r="A225" s="13"/>
      <c r="B225" s="239"/>
      <c r="C225" s="240"/>
      <c r="D225" s="234" t="s">
        <v>134</v>
      </c>
      <c r="E225" s="241" t="s">
        <v>19</v>
      </c>
      <c r="F225" s="242" t="s">
        <v>303</v>
      </c>
      <c r="G225" s="240"/>
      <c r="H225" s="243">
        <v>4</v>
      </c>
      <c r="I225" s="244"/>
      <c r="J225" s="240"/>
      <c r="K225" s="240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134</v>
      </c>
      <c r="AU225" s="249" t="s">
        <v>80</v>
      </c>
      <c r="AV225" s="13" t="s">
        <v>80</v>
      </c>
      <c r="AW225" s="13" t="s">
        <v>33</v>
      </c>
      <c r="AX225" s="13" t="s">
        <v>78</v>
      </c>
      <c r="AY225" s="249" t="s">
        <v>121</v>
      </c>
    </row>
    <row r="226" s="2" customFormat="1" ht="16.5" customHeight="1">
      <c r="A226" s="37"/>
      <c r="B226" s="38"/>
      <c r="C226" s="221" t="s">
        <v>304</v>
      </c>
      <c r="D226" s="221" t="s">
        <v>123</v>
      </c>
      <c r="E226" s="222" t="s">
        <v>305</v>
      </c>
      <c r="F226" s="223" t="s">
        <v>306</v>
      </c>
      <c r="G226" s="224" t="s">
        <v>217</v>
      </c>
      <c r="H226" s="225">
        <v>19</v>
      </c>
      <c r="I226" s="226"/>
      <c r="J226" s="227">
        <f>ROUND(I226*H226,2)</f>
        <v>0</v>
      </c>
      <c r="K226" s="223" t="s">
        <v>127</v>
      </c>
      <c r="L226" s="43"/>
      <c r="M226" s="228" t="s">
        <v>19</v>
      </c>
      <c r="N226" s="229" t="s">
        <v>43</v>
      </c>
      <c r="O226" s="83"/>
      <c r="P226" s="230">
        <f>O226*H226</f>
        <v>0</v>
      </c>
      <c r="Q226" s="230">
        <v>0.0012600000000000001</v>
      </c>
      <c r="R226" s="230">
        <f>Q226*H226</f>
        <v>0.023939999999999999</v>
      </c>
      <c r="S226" s="230">
        <v>0</v>
      </c>
      <c r="T226" s="23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2" t="s">
        <v>214</v>
      </c>
      <c r="AT226" s="232" t="s">
        <v>123</v>
      </c>
      <c r="AU226" s="232" t="s">
        <v>80</v>
      </c>
      <c r="AY226" s="16" t="s">
        <v>121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6" t="s">
        <v>78</v>
      </c>
      <c r="BK226" s="233">
        <f>ROUND(I226*H226,2)</f>
        <v>0</v>
      </c>
      <c r="BL226" s="16" t="s">
        <v>214</v>
      </c>
      <c r="BM226" s="232" t="s">
        <v>307</v>
      </c>
    </row>
    <row r="227" s="2" customFormat="1">
      <c r="A227" s="37"/>
      <c r="B227" s="38"/>
      <c r="C227" s="39"/>
      <c r="D227" s="234" t="s">
        <v>130</v>
      </c>
      <c r="E227" s="39"/>
      <c r="F227" s="235" t="s">
        <v>308</v>
      </c>
      <c r="G227" s="39"/>
      <c r="H227" s="39"/>
      <c r="I227" s="141"/>
      <c r="J227" s="39"/>
      <c r="K227" s="39"/>
      <c r="L227" s="43"/>
      <c r="M227" s="236"/>
      <c r="N227" s="237"/>
      <c r="O227" s="83"/>
      <c r="P227" s="83"/>
      <c r="Q227" s="83"/>
      <c r="R227" s="83"/>
      <c r="S227" s="83"/>
      <c r="T227" s="84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130</v>
      </c>
      <c r="AU227" s="16" t="s">
        <v>80</v>
      </c>
    </row>
    <row r="228" s="2" customFormat="1">
      <c r="A228" s="37"/>
      <c r="B228" s="38"/>
      <c r="C228" s="39"/>
      <c r="D228" s="234" t="s">
        <v>132</v>
      </c>
      <c r="E228" s="39"/>
      <c r="F228" s="238" t="s">
        <v>133</v>
      </c>
      <c r="G228" s="39"/>
      <c r="H228" s="39"/>
      <c r="I228" s="141"/>
      <c r="J228" s="39"/>
      <c r="K228" s="39"/>
      <c r="L228" s="43"/>
      <c r="M228" s="236"/>
      <c r="N228" s="237"/>
      <c r="O228" s="83"/>
      <c r="P228" s="83"/>
      <c r="Q228" s="83"/>
      <c r="R228" s="83"/>
      <c r="S228" s="83"/>
      <c r="T228" s="84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132</v>
      </c>
      <c r="AU228" s="16" t="s">
        <v>80</v>
      </c>
    </row>
    <row r="229" s="13" customFormat="1">
      <c r="A229" s="13"/>
      <c r="B229" s="239"/>
      <c r="C229" s="240"/>
      <c r="D229" s="234" t="s">
        <v>134</v>
      </c>
      <c r="E229" s="241" t="s">
        <v>19</v>
      </c>
      <c r="F229" s="242" t="s">
        <v>309</v>
      </c>
      <c r="G229" s="240"/>
      <c r="H229" s="243">
        <v>19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134</v>
      </c>
      <c r="AU229" s="249" t="s">
        <v>80</v>
      </c>
      <c r="AV229" s="13" t="s">
        <v>80</v>
      </c>
      <c r="AW229" s="13" t="s">
        <v>33</v>
      </c>
      <c r="AX229" s="13" t="s">
        <v>78</v>
      </c>
      <c r="AY229" s="249" t="s">
        <v>121</v>
      </c>
    </row>
    <row r="230" s="2" customFormat="1" ht="16.5" customHeight="1">
      <c r="A230" s="37"/>
      <c r="B230" s="38"/>
      <c r="C230" s="221" t="s">
        <v>290</v>
      </c>
      <c r="D230" s="221" t="s">
        <v>123</v>
      </c>
      <c r="E230" s="222" t="s">
        <v>310</v>
      </c>
      <c r="F230" s="223" t="s">
        <v>311</v>
      </c>
      <c r="G230" s="224" t="s">
        <v>217</v>
      </c>
      <c r="H230" s="225">
        <v>26</v>
      </c>
      <c r="I230" s="226"/>
      <c r="J230" s="227">
        <f>ROUND(I230*H230,2)</f>
        <v>0</v>
      </c>
      <c r="K230" s="223" t="s">
        <v>127</v>
      </c>
      <c r="L230" s="43"/>
      <c r="M230" s="228" t="s">
        <v>19</v>
      </c>
      <c r="N230" s="229" t="s">
        <v>43</v>
      </c>
      <c r="O230" s="83"/>
      <c r="P230" s="230">
        <f>O230*H230</f>
        <v>0</v>
      </c>
      <c r="Q230" s="230">
        <v>0.0017700000000000001</v>
      </c>
      <c r="R230" s="230">
        <f>Q230*H230</f>
        <v>0.046020000000000005</v>
      </c>
      <c r="S230" s="230">
        <v>0</v>
      </c>
      <c r="T230" s="23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2" t="s">
        <v>214</v>
      </c>
      <c r="AT230" s="232" t="s">
        <v>123</v>
      </c>
      <c r="AU230" s="232" t="s">
        <v>80</v>
      </c>
      <c r="AY230" s="16" t="s">
        <v>121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6" t="s">
        <v>78</v>
      </c>
      <c r="BK230" s="233">
        <f>ROUND(I230*H230,2)</f>
        <v>0</v>
      </c>
      <c r="BL230" s="16" t="s">
        <v>214</v>
      </c>
      <c r="BM230" s="232" t="s">
        <v>312</v>
      </c>
    </row>
    <row r="231" s="2" customFormat="1">
      <c r="A231" s="37"/>
      <c r="B231" s="38"/>
      <c r="C231" s="39"/>
      <c r="D231" s="234" t="s">
        <v>130</v>
      </c>
      <c r="E231" s="39"/>
      <c r="F231" s="235" t="s">
        <v>313</v>
      </c>
      <c r="G231" s="39"/>
      <c r="H231" s="39"/>
      <c r="I231" s="141"/>
      <c r="J231" s="39"/>
      <c r="K231" s="39"/>
      <c r="L231" s="43"/>
      <c r="M231" s="236"/>
      <c r="N231" s="237"/>
      <c r="O231" s="83"/>
      <c r="P231" s="83"/>
      <c r="Q231" s="83"/>
      <c r="R231" s="83"/>
      <c r="S231" s="83"/>
      <c r="T231" s="84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130</v>
      </c>
      <c r="AU231" s="16" t="s">
        <v>80</v>
      </c>
    </row>
    <row r="232" s="2" customFormat="1">
      <c r="A232" s="37"/>
      <c r="B232" s="38"/>
      <c r="C232" s="39"/>
      <c r="D232" s="234" t="s">
        <v>132</v>
      </c>
      <c r="E232" s="39"/>
      <c r="F232" s="238" t="s">
        <v>133</v>
      </c>
      <c r="G232" s="39"/>
      <c r="H232" s="39"/>
      <c r="I232" s="141"/>
      <c r="J232" s="39"/>
      <c r="K232" s="39"/>
      <c r="L232" s="43"/>
      <c r="M232" s="236"/>
      <c r="N232" s="237"/>
      <c r="O232" s="83"/>
      <c r="P232" s="83"/>
      <c r="Q232" s="83"/>
      <c r="R232" s="83"/>
      <c r="S232" s="83"/>
      <c r="T232" s="84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132</v>
      </c>
      <c r="AU232" s="16" t="s">
        <v>80</v>
      </c>
    </row>
    <row r="233" s="13" customFormat="1">
      <c r="A233" s="13"/>
      <c r="B233" s="239"/>
      <c r="C233" s="240"/>
      <c r="D233" s="234" t="s">
        <v>134</v>
      </c>
      <c r="E233" s="241" t="s">
        <v>19</v>
      </c>
      <c r="F233" s="242" t="s">
        <v>277</v>
      </c>
      <c r="G233" s="240"/>
      <c r="H233" s="243">
        <v>26</v>
      </c>
      <c r="I233" s="244"/>
      <c r="J233" s="240"/>
      <c r="K233" s="240"/>
      <c r="L233" s="245"/>
      <c r="M233" s="246"/>
      <c r="N233" s="247"/>
      <c r="O233" s="247"/>
      <c r="P233" s="247"/>
      <c r="Q233" s="247"/>
      <c r="R233" s="247"/>
      <c r="S233" s="247"/>
      <c r="T233" s="248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9" t="s">
        <v>134</v>
      </c>
      <c r="AU233" s="249" t="s">
        <v>80</v>
      </c>
      <c r="AV233" s="13" t="s">
        <v>80</v>
      </c>
      <c r="AW233" s="13" t="s">
        <v>33</v>
      </c>
      <c r="AX233" s="13" t="s">
        <v>78</v>
      </c>
      <c r="AY233" s="249" t="s">
        <v>121</v>
      </c>
    </row>
    <row r="234" s="2" customFormat="1" ht="16.5" customHeight="1">
      <c r="A234" s="37"/>
      <c r="B234" s="38"/>
      <c r="C234" s="221" t="s">
        <v>314</v>
      </c>
      <c r="D234" s="221" t="s">
        <v>123</v>
      </c>
      <c r="E234" s="222" t="s">
        <v>315</v>
      </c>
      <c r="F234" s="223" t="s">
        <v>316</v>
      </c>
      <c r="G234" s="224" t="s">
        <v>217</v>
      </c>
      <c r="H234" s="225">
        <v>16</v>
      </c>
      <c r="I234" s="226"/>
      <c r="J234" s="227">
        <f>ROUND(I234*H234,2)</f>
        <v>0</v>
      </c>
      <c r="K234" s="223" t="s">
        <v>127</v>
      </c>
      <c r="L234" s="43"/>
      <c r="M234" s="228" t="s">
        <v>19</v>
      </c>
      <c r="N234" s="229" t="s">
        <v>43</v>
      </c>
      <c r="O234" s="83"/>
      <c r="P234" s="230">
        <f>O234*H234</f>
        <v>0</v>
      </c>
      <c r="Q234" s="230">
        <v>0.0027699999999999999</v>
      </c>
      <c r="R234" s="230">
        <f>Q234*H234</f>
        <v>0.044319999999999998</v>
      </c>
      <c r="S234" s="230">
        <v>0</v>
      </c>
      <c r="T234" s="23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2" t="s">
        <v>214</v>
      </c>
      <c r="AT234" s="232" t="s">
        <v>123</v>
      </c>
      <c r="AU234" s="232" t="s">
        <v>80</v>
      </c>
      <c r="AY234" s="16" t="s">
        <v>121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6" t="s">
        <v>78</v>
      </c>
      <c r="BK234" s="233">
        <f>ROUND(I234*H234,2)</f>
        <v>0</v>
      </c>
      <c r="BL234" s="16" t="s">
        <v>214</v>
      </c>
      <c r="BM234" s="232" t="s">
        <v>317</v>
      </c>
    </row>
    <row r="235" s="2" customFormat="1">
      <c r="A235" s="37"/>
      <c r="B235" s="38"/>
      <c r="C235" s="39"/>
      <c r="D235" s="234" t="s">
        <v>130</v>
      </c>
      <c r="E235" s="39"/>
      <c r="F235" s="235" t="s">
        <v>318</v>
      </c>
      <c r="G235" s="39"/>
      <c r="H235" s="39"/>
      <c r="I235" s="141"/>
      <c r="J235" s="39"/>
      <c r="K235" s="39"/>
      <c r="L235" s="43"/>
      <c r="M235" s="236"/>
      <c r="N235" s="237"/>
      <c r="O235" s="83"/>
      <c r="P235" s="83"/>
      <c r="Q235" s="83"/>
      <c r="R235" s="83"/>
      <c r="S235" s="83"/>
      <c r="T235" s="84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130</v>
      </c>
      <c r="AU235" s="16" t="s">
        <v>80</v>
      </c>
    </row>
    <row r="236" s="2" customFormat="1">
      <c r="A236" s="37"/>
      <c r="B236" s="38"/>
      <c r="C236" s="39"/>
      <c r="D236" s="234" t="s">
        <v>132</v>
      </c>
      <c r="E236" s="39"/>
      <c r="F236" s="238" t="s">
        <v>133</v>
      </c>
      <c r="G236" s="39"/>
      <c r="H236" s="39"/>
      <c r="I236" s="141"/>
      <c r="J236" s="39"/>
      <c r="K236" s="39"/>
      <c r="L236" s="43"/>
      <c r="M236" s="236"/>
      <c r="N236" s="237"/>
      <c r="O236" s="83"/>
      <c r="P236" s="83"/>
      <c r="Q236" s="83"/>
      <c r="R236" s="83"/>
      <c r="S236" s="83"/>
      <c r="T236" s="84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132</v>
      </c>
      <c r="AU236" s="16" t="s">
        <v>80</v>
      </c>
    </row>
    <row r="237" s="13" customFormat="1">
      <c r="A237" s="13"/>
      <c r="B237" s="239"/>
      <c r="C237" s="240"/>
      <c r="D237" s="234" t="s">
        <v>134</v>
      </c>
      <c r="E237" s="241" t="s">
        <v>19</v>
      </c>
      <c r="F237" s="242" t="s">
        <v>214</v>
      </c>
      <c r="G237" s="240"/>
      <c r="H237" s="243">
        <v>16</v>
      </c>
      <c r="I237" s="244"/>
      <c r="J237" s="240"/>
      <c r="K237" s="240"/>
      <c r="L237" s="245"/>
      <c r="M237" s="246"/>
      <c r="N237" s="247"/>
      <c r="O237" s="247"/>
      <c r="P237" s="247"/>
      <c r="Q237" s="247"/>
      <c r="R237" s="247"/>
      <c r="S237" s="247"/>
      <c r="T237" s="248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9" t="s">
        <v>134</v>
      </c>
      <c r="AU237" s="249" t="s">
        <v>80</v>
      </c>
      <c r="AV237" s="13" t="s">
        <v>80</v>
      </c>
      <c r="AW237" s="13" t="s">
        <v>33</v>
      </c>
      <c r="AX237" s="13" t="s">
        <v>78</v>
      </c>
      <c r="AY237" s="249" t="s">
        <v>121</v>
      </c>
    </row>
    <row r="238" s="2" customFormat="1" ht="16.5" customHeight="1">
      <c r="A238" s="37"/>
      <c r="B238" s="38"/>
      <c r="C238" s="221" t="s">
        <v>319</v>
      </c>
      <c r="D238" s="221" t="s">
        <v>123</v>
      </c>
      <c r="E238" s="222" t="s">
        <v>320</v>
      </c>
      <c r="F238" s="223" t="s">
        <v>321</v>
      </c>
      <c r="G238" s="224" t="s">
        <v>217</v>
      </c>
      <c r="H238" s="225">
        <v>6</v>
      </c>
      <c r="I238" s="226"/>
      <c r="J238" s="227">
        <f>ROUND(I238*H238,2)</f>
        <v>0</v>
      </c>
      <c r="K238" s="223" t="s">
        <v>127</v>
      </c>
      <c r="L238" s="43"/>
      <c r="M238" s="228" t="s">
        <v>19</v>
      </c>
      <c r="N238" s="229" t="s">
        <v>43</v>
      </c>
      <c r="O238" s="83"/>
      <c r="P238" s="230">
        <f>O238*H238</f>
        <v>0</v>
      </c>
      <c r="Q238" s="230">
        <v>0.00055999999999999995</v>
      </c>
      <c r="R238" s="230">
        <f>Q238*H238</f>
        <v>0.0033599999999999997</v>
      </c>
      <c r="S238" s="230">
        <v>0</v>
      </c>
      <c r="T238" s="23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2" t="s">
        <v>214</v>
      </c>
      <c r="AT238" s="232" t="s">
        <v>123</v>
      </c>
      <c r="AU238" s="232" t="s">
        <v>80</v>
      </c>
      <c r="AY238" s="16" t="s">
        <v>121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6" t="s">
        <v>78</v>
      </c>
      <c r="BK238" s="233">
        <f>ROUND(I238*H238,2)</f>
        <v>0</v>
      </c>
      <c r="BL238" s="16" t="s">
        <v>214</v>
      </c>
      <c r="BM238" s="232" t="s">
        <v>322</v>
      </c>
    </row>
    <row r="239" s="2" customFormat="1">
      <c r="A239" s="37"/>
      <c r="B239" s="38"/>
      <c r="C239" s="39"/>
      <c r="D239" s="234" t="s">
        <v>130</v>
      </c>
      <c r="E239" s="39"/>
      <c r="F239" s="235" t="s">
        <v>323</v>
      </c>
      <c r="G239" s="39"/>
      <c r="H239" s="39"/>
      <c r="I239" s="141"/>
      <c r="J239" s="39"/>
      <c r="K239" s="39"/>
      <c r="L239" s="43"/>
      <c r="M239" s="236"/>
      <c r="N239" s="237"/>
      <c r="O239" s="83"/>
      <c r="P239" s="83"/>
      <c r="Q239" s="83"/>
      <c r="R239" s="83"/>
      <c r="S239" s="83"/>
      <c r="T239" s="84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130</v>
      </c>
      <c r="AU239" s="16" t="s">
        <v>80</v>
      </c>
    </row>
    <row r="240" s="2" customFormat="1">
      <c r="A240" s="37"/>
      <c r="B240" s="38"/>
      <c r="C240" s="39"/>
      <c r="D240" s="234" t="s">
        <v>132</v>
      </c>
      <c r="E240" s="39"/>
      <c r="F240" s="238" t="s">
        <v>133</v>
      </c>
      <c r="G240" s="39"/>
      <c r="H240" s="39"/>
      <c r="I240" s="141"/>
      <c r="J240" s="39"/>
      <c r="K240" s="39"/>
      <c r="L240" s="43"/>
      <c r="M240" s="236"/>
      <c r="N240" s="237"/>
      <c r="O240" s="83"/>
      <c r="P240" s="83"/>
      <c r="Q240" s="83"/>
      <c r="R240" s="83"/>
      <c r="S240" s="83"/>
      <c r="T240" s="84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132</v>
      </c>
      <c r="AU240" s="16" t="s">
        <v>80</v>
      </c>
    </row>
    <row r="241" s="13" customFormat="1">
      <c r="A241" s="13"/>
      <c r="B241" s="239"/>
      <c r="C241" s="240"/>
      <c r="D241" s="234" t="s">
        <v>134</v>
      </c>
      <c r="E241" s="241" t="s">
        <v>19</v>
      </c>
      <c r="F241" s="242" t="s">
        <v>156</v>
      </c>
      <c r="G241" s="240"/>
      <c r="H241" s="243">
        <v>6</v>
      </c>
      <c r="I241" s="244"/>
      <c r="J241" s="240"/>
      <c r="K241" s="240"/>
      <c r="L241" s="245"/>
      <c r="M241" s="246"/>
      <c r="N241" s="247"/>
      <c r="O241" s="247"/>
      <c r="P241" s="247"/>
      <c r="Q241" s="247"/>
      <c r="R241" s="247"/>
      <c r="S241" s="247"/>
      <c r="T241" s="24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9" t="s">
        <v>134</v>
      </c>
      <c r="AU241" s="249" t="s">
        <v>80</v>
      </c>
      <c r="AV241" s="13" t="s">
        <v>80</v>
      </c>
      <c r="AW241" s="13" t="s">
        <v>33</v>
      </c>
      <c r="AX241" s="13" t="s">
        <v>78</v>
      </c>
      <c r="AY241" s="249" t="s">
        <v>121</v>
      </c>
    </row>
    <row r="242" s="2" customFormat="1" ht="16.5" customHeight="1">
      <c r="A242" s="37"/>
      <c r="B242" s="38"/>
      <c r="C242" s="221" t="s">
        <v>324</v>
      </c>
      <c r="D242" s="221" t="s">
        <v>123</v>
      </c>
      <c r="E242" s="222" t="s">
        <v>325</v>
      </c>
      <c r="F242" s="223" t="s">
        <v>326</v>
      </c>
      <c r="G242" s="224" t="s">
        <v>217</v>
      </c>
      <c r="H242" s="225">
        <v>4</v>
      </c>
      <c r="I242" s="226"/>
      <c r="J242" s="227">
        <f>ROUND(I242*H242,2)</f>
        <v>0</v>
      </c>
      <c r="K242" s="223" t="s">
        <v>127</v>
      </c>
      <c r="L242" s="43"/>
      <c r="M242" s="228" t="s">
        <v>19</v>
      </c>
      <c r="N242" s="229" t="s">
        <v>43</v>
      </c>
      <c r="O242" s="83"/>
      <c r="P242" s="230">
        <f>O242*H242</f>
        <v>0</v>
      </c>
      <c r="Q242" s="230">
        <v>0.00059000000000000003</v>
      </c>
      <c r="R242" s="230">
        <f>Q242*H242</f>
        <v>0.0023600000000000001</v>
      </c>
      <c r="S242" s="230">
        <v>0</v>
      </c>
      <c r="T242" s="23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2" t="s">
        <v>214</v>
      </c>
      <c r="AT242" s="232" t="s">
        <v>123</v>
      </c>
      <c r="AU242" s="232" t="s">
        <v>80</v>
      </c>
      <c r="AY242" s="16" t="s">
        <v>121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6" t="s">
        <v>78</v>
      </c>
      <c r="BK242" s="233">
        <f>ROUND(I242*H242,2)</f>
        <v>0</v>
      </c>
      <c r="BL242" s="16" t="s">
        <v>214</v>
      </c>
      <c r="BM242" s="232" t="s">
        <v>327</v>
      </c>
    </row>
    <row r="243" s="2" customFormat="1">
      <c r="A243" s="37"/>
      <c r="B243" s="38"/>
      <c r="C243" s="39"/>
      <c r="D243" s="234" t="s">
        <v>130</v>
      </c>
      <c r="E243" s="39"/>
      <c r="F243" s="235" t="s">
        <v>328</v>
      </c>
      <c r="G243" s="39"/>
      <c r="H243" s="39"/>
      <c r="I243" s="141"/>
      <c r="J243" s="39"/>
      <c r="K243" s="39"/>
      <c r="L243" s="43"/>
      <c r="M243" s="236"/>
      <c r="N243" s="237"/>
      <c r="O243" s="83"/>
      <c r="P243" s="83"/>
      <c r="Q243" s="83"/>
      <c r="R243" s="83"/>
      <c r="S243" s="83"/>
      <c r="T243" s="84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130</v>
      </c>
      <c r="AU243" s="16" t="s">
        <v>80</v>
      </c>
    </row>
    <row r="244" s="2" customFormat="1">
      <c r="A244" s="37"/>
      <c r="B244" s="38"/>
      <c r="C244" s="39"/>
      <c r="D244" s="234" t="s">
        <v>132</v>
      </c>
      <c r="E244" s="39"/>
      <c r="F244" s="238" t="s">
        <v>133</v>
      </c>
      <c r="G244" s="39"/>
      <c r="H244" s="39"/>
      <c r="I244" s="141"/>
      <c r="J244" s="39"/>
      <c r="K244" s="39"/>
      <c r="L244" s="43"/>
      <c r="M244" s="236"/>
      <c r="N244" s="237"/>
      <c r="O244" s="83"/>
      <c r="P244" s="83"/>
      <c r="Q244" s="83"/>
      <c r="R244" s="83"/>
      <c r="S244" s="83"/>
      <c r="T244" s="84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132</v>
      </c>
      <c r="AU244" s="16" t="s">
        <v>80</v>
      </c>
    </row>
    <row r="245" s="13" customFormat="1">
      <c r="A245" s="13"/>
      <c r="B245" s="239"/>
      <c r="C245" s="240"/>
      <c r="D245" s="234" t="s">
        <v>134</v>
      </c>
      <c r="E245" s="241" t="s">
        <v>19</v>
      </c>
      <c r="F245" s="242" t="s">
        <v>128</v>
      </c>
      <c r="G245" s="240"/>
      <c r="H245" s="243">
        <v>4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134</v>
      </c>
      <c r="AU245" s="249" t="s">
        <v>80</v>
      </c>
      <c r="AV245" s="13" t="s">
        <v>80</v>
      </c>
      <c r="AW245" s="13" t="s">
        <v>33</v>
      </c>
      <c r="AX245" s="13" t="s">
        <v>78</v>
      </c>
      <c r="AY245" s="249" t="s">
        <v>121</v>
      </c>
    </row>
    <row r="246" s="2" customFormat="1" ht="16.5" customHeight="1">
      <c r="A246" s="37"/>
      <c r="B246" s="38"/>
      <c r="C246" s="221" t="s">
        <v>329</v>
      </c>
      <c r="D246" s="221" t="s">
        <v>123</v>
      </c>
      <c r="E246" s="222" t="s">
        <v>330</v>
      </c>
      <c r="F246" s="223" t="s">
        <v>331</v>
      </c>
      <c r="G246" s="224" t="s">
        <v>217</v>
      </c>
      <c r="H246" s="225">
        <v>68</v>
      </c>
      <c r="I246" s="226"/>
      <c r="J246" s="227">
        <f>ROUND(I246*H246,2)</f>
        <v>0</v>
      </c>
      <c r="K246" s="223" t="s">
        <v>127</v>
      </c>
      <c r="L246" s="43"/>
      <c r="M246" s="228" t="s">
        <v>19</v>
      </c>
      <c r="N246" s="229" t="s">
        <v>43</v>
      </c>
      <c r="O246" s="83"/>
      <c r="P246" s="230">
        <f>O246*H246</f>
        <v>0</v>
      </c>
      <c r="Q246" s="230">
        <v>0.0011999999999999999</v>
      </c>
      <c r="R246" s="230">
        <f>Q246*H246</f>
        <v>0.081599999999999992</v>
      </c>
      <c r="S246" s="230">
        <v>0</v>
      </c>
      <c r="T246" s="23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2" t="s">
        <v>214</v>
      </c>
      <c r="AT246" s="232" t="s">
        <v>123</v>
      </c>
      <c r="AU246" s="232" t="s">
        <v>80</v>
      </c>
      <c r="AY246" s="16" t="s">
        <v>121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6" t="s">
        <v>78</v>
      </c>
      <c r="BK246" s="233">
        <f>ROUND(I246*H246,2)</f>
        <v>0</v>
      </c>
      <c r="BL246" s="16" t="s">
        <v>214</v>
      </c>
      <c r="BM246" s="232" t="s">
        <v>332</v>
      </c>
    </row>
    <row r="247" s="2" customFormat="1">
      <c r="A247" s="37"/>
      <c r="B247" s="38"/>
      <c r="C247" s="39"/>
      <c r="D247" s="234" t="s">
        <v>130</v>
      </c>
      <c r="E247" s="39"/>
      <c r="F247" s="235" t="s">
        <v>333</v>
      </c>
      <c r="G247" s="39"/>
      <c r="H247" s="39"/>
      <c r="I247" s="141"/>
      <c r="J247" s="39"/>
      <c r="K247" s="39"/>
      <c r="L247" s="43"/>
      <c r="M247" s="236"/>
      <c r="N247" s="237"/>
      <c r="O247" s="83"/>
      <c r="P247" s="83"/>
      <c r="Q247" s="83"/>
      <c r="R247" s="83"/>
      <c r="S247" s="83"/>
      <c r="T247" s="84"/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T247" s="16" t="s">
        <v>130</v>
      </c>
      <c r="AU247" s="16" t="s">
        <v>80</v>
      </c>
    </row>
    <row r="248" s="2" customFormat="1">
      <c r="A248" s="37"/>
      <c r="B248" s="38"/>
      <c r="C248" s="39"/>
      <c r="D248" s="234" t="s">
        <v>132</v>
      </c>
      <c r="E248" s="39"/>
      <c r="F248" s="238" t="s">
        <v>133</v>
      </c>
      <c r="G248" s="39"/>
      <c r="H248" s="39"/>
      <c r="I248" s="141"/>
      <c r="J248" s="39"/>
      <c r="K248" s="39"/>
      <c r="L248" s="43"/>
      <c r="M248" s="236"/>
      <c r="N248" s="237"/>
      <c r="O248" s="83"/>
      <c r="P248" s="83"/>
      <c r="Q248" s="83"/>
      <c r="R248" s="83"/>
      <c r="S248" s="83"/>
      <c r="T248" s="84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132</v>
      </c>
      <c r="AU248" s="16" t="s">
        <v>80</v>
      </c>
    </row>
    <row r="249" s="13" customFormat="1">
      <c r="A249" s="13"/>
      <c r="B249" s="239"/>
      <c r="C249" s="240"/>
      <c r="D249" s="234" t="s">
        <v>134</v>
      </c>
      <c r="E249" s="241" t="s">
        <v>19</v>
      </c>
      <c r="F249" s="242" t="s">
        <v>334</v>
      </c>
      <c r="G249" s="240"/>
      <c r="H249" s="243">
        <v>68</v>
      </c>
      <c r="I249" s="244"/>
      <c r="J249" s="240"/>
      <c r="K249" s="240"/>
      <c r="L249" s="245"/>
      <c r="M249" s="246"/>
      <c r="N249" s="247"/>
      <c r="O249" s="247"/>
      <c r="P249" s="247"/>
      <c r="Q249" s="247"/>
      <c r="R249" s="247"/>
      <c r="S249" s="247"/>
      <c r="T249" s="24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9" t="s">
        <v>134</v>
      </c>
      <c r="AU249" s="249" t="s">
        <v>80</v>
      </c>
      <c r="AV249" s="13" t="s">
        <v>80</v>
      </c>
      <c r="AW249" s="13" t="s">
        <v>33</v>
      </c>
      <c r="AX249" s="13" t="s">
        <v>78</v>
      </c>
      <c r="AY249" s="249" t="s">
        <v>121</v>
      </c>
    </row>
    <row r="250" s="2" customFormat="1" ht="16.5" customHeight="1">
      <c r="A250" s="37"/>
      <c r="B250" s="38"/>
      <c r="C250" s="221" t="s">
        <v>335</v>
      </c>
      <c r="D250" s="221" t="s">
        <v>123</v>
      </c>
      <c r="E250" s="222" t="s">
        <v>336</v>
      </c>
      <c r="F250" s="223" t="s">
        <v>337</v>
      </c>
      <c r="G250" s="224" t="s">
        <v>217</v>
      </c>
      <c r="H250" s="225">
        <v>4</v>
      </c>
      <c r="I250" s="226"/>
      <c r="J250" s="227">
        <f>ROUND(I250*H250,2)</f>
        <v>0</v>
      </c>
      <c r="K250" s="223" t="s">
        <v>127</v>
      </c>
      <c r="L250" s="43"/>
      <c r="M250" s="228" t="s">
        <v>19</v>
      </c>
      <c r="N250" s="229" t="s">
        <v>43</v>
      </c>
      <c r="O250" s="83"/>
      <c r="P250" s="230">
        <f>O250*H250</f>
        <v>0</v>
      </c>
      <c r="Q250" s="230">
        <v>0.00089999999999999998</v>
      </c>
      <c r="R250" s="230">
        <f>Q250*H250</f>
        <v>0.0035999999999999999</v>
      </c>
      <c r="S250" s="230">
        <v>0</v>
      </c>
      <c r="T250" s="23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32" t="s">
        <v>214</v>
      </c>
      <c r="AT250" s="232" t="s">
        <v>123</v>
      </c>
      <c r="AU250" s="232" t="s">
        <v>80</v>
      </c>
      <c r="AY250" s="16" t="s">
        <v>121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6" t="s">
        <v>78</v>
      </c>
      <c r="BK250" s="233">
        <f>ROUND(I250*H250,2)</f>
        <v>0</v>
      </c>
      <c r="BL250" s="16" t="s">
        <v>214</v>
      </c>
      <c r="BM250" s="232" t="s">
        <v>338</v>
      </c>
    </row>
    <row r="251" s="2" customFormat="1">
      <c r="A251" s="37"/>
      <c r="B251" s="38"/>
      <c r="C251" s="39"/>
      <c r="D251" s="234" t="s">
        <v>130</v>
      </c>
      <c r="E251" s="39"/>
      <c r="F251" s="235" t="s">
        <v>339</v>
      </c>
      <c r="G251" s="39"/>
      <c r="H251" s="39"/>
      <c r="I251" s="141"/>
      <c r="J251" s="39"/>
      <c r="K251" s="39"/>
      <c r="L251" s="43"/>
      <c r="M251" s="236"/>
      <c r="N251" s="237"/>
      <c r="O251" s="83"/>
      <c r="P251" s="83"/>
      <c r="Q251" s="83"/>
      <c r="R251" s="83"/>
      <c r="S251" s="83"/>
      <c r="T251" s="84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130</v>
      </c>
      <c r="AU251" s="16" t="s">
        <v>80</v>
      </c>
    </row>
    <row r="252" s="2" customFormat="1">
      <c r="A252" s="37"/>
      <c r="B252" s="38"/>
      <c r="C252" s="39"/>
      <c r="D252" s="234" t="s">
        <v>132</v>
      </c>
      <c r="E252" s="39"/>
      <c r="F252" s="238" t="s">
        <v>133</v>
      </c>
      <c r="G252" s="39"/>
      <c r="H252" s="39"/>
      <c r="I252" s="141"/>
      <c r="J252" s="39"/>
      <c r="K252" s="39"/>
      <c r="L252" s="43"/>
      <c r="M252" s="236"/>
      <c r="N252" s="237"/>
      <c r="O252" s="83"/>
      <c r="P252" s="83"/>
      <c r="Q252" s="83"/>
      <c r="R252" s="83"/>
      <c r="S252" s="83"/>
      <c r="T252" s="84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132</v>
      </c>
      <c r="AU252" s="16" t="s">
        <v>80</v>
      </c>
    </row>
    <row r="253" s="13" customFormat="1">
      <c r="A253" s="13"/>
      <c r="B253" s="239"/>
      <c r="C253" s="240"/>
      <c r="D253" s="234" t="s">
        <v>134</v>
      </c>
      <c r="E253" s="241" t="s">
        <v>19</v>
      </c>
      <c r="F253" s="242" t="s">
        <v>128</v>
      </c>
      <c r="G253" s="240"/>
      <c r="H253" s="243">
        <v>4</v>
      </c>
      <c r="I253" s="244"/>
      <c r="J253" s="240"/>
      <c r="K253" s="240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134</v>
      </c>
      <c r="AU253" s="249" t="s">
        <v>80</v>
      </c>
      <c r="AV253" s="13" t="s">
        <v>80</v>
      </c>
      <c r="AW253" s="13" t="s">
        <v>33</v>
      </c>
      <c r="AX253" s="13" t="s">
        <v>78</v>
      </c>
      <c r="AY253" s="249" t="s">
        <v>121</v>
      </c>
    </row>
    <row r="254" s="2" customFormat="1" ht="16.5" customHeight="1">
      <c r="A254" s="37"/>
      <c r="B254" s="38"/>
      <c r="C254" s="221" t="s">
        <v>340</v>
      </c>
      <c r="D254" s="221" t="s">
        <v>123</v>
      </c>
      <c r="E254" s="222" t="s">
        <v>341</v>
      </c>
      <c r="F254" s="223" t="s">
        <v>342</v>
      </c>
      <c r="G254" s="224" t="s">
        <v>217</v>
      </c>
      <c r="H254" s="225">
        <v>131</v>
      </c>
      <c r="I254" s="226"/>
      <c r="J254" s="227">
        <f>ROUND(I254*H254,2)</f>
        <v>0</v>
      </c>
      <c r="K254" s="223" t="s">
        <v>127</v>
      </c>
      <c r="L254" s="43"/>
      <c r="M254" s="228" t="s">
        <v>19</v>
      </c>
      <c r="N254" s="229" t="s">
        <v>43</v>
      </c>
      <c r="O254" s="83"/>
      <c r="P254" s="230">
        <f>O254*H254</f>
        <v>0</v>
      </c>
      <c r="Q254" s="230">
        <v>0.00029</v>
      </c>
      <c r="R254" s="230">
        <f>Q254*H254</f>
        <v>0.037990000000000003</v>
      </c>
      <c r="S254" s="230">
        <v>0</v>
      </c>
      <c r="T254" s="23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2" t="s">
        <v>214</v>
      </c>
      <c r="AT254" s="232" t="s">
        <v>123</v>
      </c>
      <c r="AU254" s="232" t="s">
        <v>80</v>
      </c>
      <c r="AY254" s="16" t="s">
        <v>121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6" t="s">
        <v>78</v>
      </c>
      <c r="BK254" s="233">
        <f>ROUND(I254*H254,2)</f>
        <v>0</v>
      </c>
      <c r="BL254" s="16" t="s">
        <v>214</v>
      </c>
      <c r="BM254" s="232" t="s">
        <v>343</v>
      </c>
    </row>
    <row r="255" s="2" customFormat="1">
      <c r="A255" s="37"/>
      <c r="B255" s="38"/>
      <c r="C255" s="39"/>
      <c r="D255" s="234" t="s">
        <v>130</v>
      </c>
      <c r="E255" s="39"/>
      <c r="F255" s="235" t="s">
        <v>344</v>
      </c>
      <c r="G255" s="39"/>
      <c r="H255" s="39"/>
      <c r="I255" s="141"/>
      <c r="J255" s="39"/>
      <c r="K255" s="39"/>
      <c r="L255" s="43"/>
      <c r="M255" s="236"/>
      <c r="N255" s="237"/>
      <c r="O255" s="83"/>
      <c r="P255" s="83"/>
      <c r="Q255" s="83"/>
      <c r="R255" s="83"/>
      <c r="S255" s="83"/>
      <c r="T255" s="84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130</v>
      </c>
      <c r="AU255" s="16" t="s">
        <v>80</v>
      </c>
    </row>
    <row r="256" s="2" customFormat="1">
      <c r="A256" s="37"/>
      <c r="B256" s="38"/>
      <c r="C256" s="39"/>
      <c r="D256" s="234" t="s">
        <v>132</v>
      </c>
      <c r="E256" s="39"/>
      <c r="F256" s="238" t="s">
        <v>133</v>
      </c>
      <c r="G256" s="39"/>
      <c r="H256" s="39"/>
      <c r="I256" s="141"/>
      <c r="J256" s="39"/>
      <c r="K256" s="39"/>
      <c r="L256" s="43"/>
      <c r="M256" s="236"/>
      <c r="N256" s="237"/>
      <c r="O256" s="83"/>
      <c r="P256" s="83"/>
      <c r="Q256" s="83"/>
      <c r="R256" s="83"/>
      <c r="S256" s="83"/>
      <c r="T256" s="84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132</v>
      </c>
      <c r="AU256" s="16" t="s">
        <v>80</v>
      </c>
    </row>
    <row r="257" s="13" customFormat="1">
      <c r="A257" s="13"/>
      <c r="B257" s="239"/>
      <c r="C257" s="240"/>
      <c r="D257" s="234" t="s">
        <v>134</v>
      </c>
      <c r="E257" s="241" t="s">
        <v>19</v>
      </c>
      <c r="F257" s="242" t="s">
        <v>192</v>
      </c>
      <c r="G257" s="240"/>
      <c r="H257" s="243">
        <v>131</v>
      </c>
      <c r="I257" s="244"/>
      <c r="J257" s="240"/>
      <c r="K257" s="240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134</v>
      </c>
      <c r="AU257" s="249" t="s">
        <v>80</v>
      </c>
      <c r="AV257" s="13" t="s">
        <v>80</v>
      </c>
      <c r="AW257" s="13" t="s">
        <v>33</v>
      </c>
      <c r="AX257" s="13" t="s">
        <v>78</v>
      </c>
      <c r="AY257" s="249" t="s">
        <v>121</v>
      </c>
    </row>
    <row r="258" s="2" customFormat="1" ht="16.5" customHeight="1">
      <c r="A258" s="37"/>
      <c r="B258" s="38"/>
      <c r="C258" s="221" t="s">
        <v>345</v>
      </c>
      <c r="D258" s="221" t="s">
        <v>123</v>
      </c>
      <c r="E258" s="222" t="s">
        <v>346</v>
      </c>
      <c r="F258" s="223" t="s">
        <v>347</v>
      </c>
      <c r="G258" s="224" t="s">
        <v>217</v>
      </c>
      <c r="H258" s="225">
        <v>48</v>
      </c>
      <c r="I258" s="226"/>
      <c r="J258" s="227">
        <f>ROUND(I258*H258,2)</f>
        <v>0</v>
      </c>
      <c r="K258" s="223" t="s">
        <v>127</v>
      </c>
      <c r="L258" s="43"/>
      <c r="M258" s="228" t="s">
        <v>19</v>
      </c>
      <c r="N258" s="229" t="s">
        <v>43</v>
      </c>
      <c r="O258" s="83"/>
      <c r="P258" s="230">
        <f>O258*H258</f>
        <v>0</v>
      </c>
      <c r="Q258" s="230">
        <v>0.00035</v>
      </c>
      <c r="R258" s="230">
        <f>Q258*H258</f>
        <v>0.016799999999999999</v>
      </c>
      <c r="S258" s="230">
        <v>0</v>
      </c>
      <c r="T258" s="23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2" t="s">
        <v>214</v>
      </c>
      <c r="AT258" s="232" t="s">
        <v>123</v>
      </c>
      <c r="AU258" s="232" t="s">
        <v>80</v>
      </c>
      <c r="AY258" s="16" t="s">
        <v>121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6" t="s">
        <v>78</v>
      </c>
      <c r="BK258" s="233">
        <f>ROUND(I258*H258,2)</f>
        <v>0</v>
      </c>
      <c r="BL258" s="16" t="s">
        <v>214</v>
      </c>
      <c r="BM258" s="232" t="s">
        <v>348</v>
      </c>
    </row>
    <row r="259" s="2" customFormat="1">
      <c r="A259" s="37"/>
      <c r="B259" s="38"/>
      <c r="C259" s="39"/>
      <c r="D259" s="234" t="s">
        <v>130</v>
      </c>
      <c r="E259" s="39"/>
      <c r="F259" s="235" t="s">
        <v>349</v>
      </c>
      <c r="G259" s="39"/>
      <c r="H259" s="39"/>
      <c r="I259" s="141"/>
      <c r="J259" s="39"/>
      <c r="K259" s="39"/>
      <c r="L259" s="43"/>
      <c r="M259" s="236"/>
      <c r="N259" s="237"/>
      <c r="O259" s="83"/>
      <c r="P259" s="83"/>
      <c r="Q259" s="83"/>
      <c r="R259" s="83"/>
      <c r="S259" s="83"/>
      <c r="T259" s="84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130</v>
      </c>
      <c r="AU259" s="16" t="s">
        <v>80</v>
      </c>
    </row>
    <row r="260" s="2" customFormat="1">
      <c r="A260" s="37"/>
      <c r="B260" s="38"/>
      <c r="C260" s="39"/>
      <c r="D260" s="234" t="s">
        <v>132</v>
      </c>
      <c r="E260" s="39"/>
      <c r="F260" s="238" t="s">
        <v>133</v>
      </c>
      <c r="G260" s="39"/>
      <c r="H260" s="39"/>
      <c r="I260" s="141"/>
      <c r="J260" s="39"/>
      <c r="K260" s="39"/>
      <c r="L260" s="43"/>
      <c r="M260" s="236"/>
      <c r="N260" s="237"/>
      <c r="O260" s="83"/>
      <c r="P260" s="83"/>
      <c r="Q260" s="83"/>
      <c r="R260" s="83"/>
      <c r="S260" s="83"/>
      <c r="T260" s="84"/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T260" s="16" t="s">
        <v>132</v>
      </c>
      <c r="AU260" s="16" t="s">
        <v>80</v>
      </c>
    </row>
    <row r="261" s="13" customFormat="1">
      <c r="A261" s="13"/>
      <c r="B261" s="239"/>
      <c r="C261" s="240"/>
      <c r="D261" s="234" t="s">
        <v>134</v>
      </c>
      <c r="E261" s="241" t="s">
        <v>19</v>
      </c>
      <c r="F261" s="242" t="s">
        <v>350</v>
      </c>
      <c r="G261" s="240"/>
      <c r="H261" s="243">
        <v>48</v>
      </c>
      <c r="I261" s="244"/>
      <c r="J261" s="240"/>
      <c r="K261" s="240"/>
      <c r="L261" s="245"/>
      <c r="M261" s="246"/>
      <c r="N261" s="247"/>
      <c r="O261" s="247"/>
      <c r="P261" s="247"/>
      <c r="Q261" s="247"/>
      <c r="R261" s="247"/>
      <c r="S261" s="247"/>
      <c r="T261" s="24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9" t="s">
        <v>134</v>
      </c>
      <c r="AU261" s="249" t="s">
        <v>80</v>
      </c>
      <c r="AV261" s="13" t="s">
        <v>80</v>
      </c>
      <c r="AW261" s="13" t="s">
        <v>33</v>
      </c>
      <c r="AX261" s="13" t="s">
        <v>78</v>
      </c>
      <c r="AY261" s="249" t="s">
        <v>121</v>
      </c>
    </row>
    <row r="262" s="2" customFormat="1" ht="16.5" customHeight="1">
      <c r="A262" s="37"/>
      <c r="B262" s="38"/>
      <c r="C262" s="221" t="s">
        <v>351</v>
      </c>
      <c r="D262" s="221" t="s">
        <v>123</v>
      </c>
      <c r="E262" s="222" t="s">
        <v>352</v>
      </c>
      <c r="F262" s="223" t="s">
        <v>353</v>
      </c>
      <c r="G262" s="224" t="s">
        <v>217</v>
      </c>
      <c r="H262" s="225">
        <v>26</v>
      </c>
      <c r="I262" s="226"/>
      <c r="J262" s="227">
        <f>ROUND(I262*H262,2)</f>
        <v>0</v>
      </c>
      <c r="K262" s="223" t="s">
        <v>127</v>
      </c>
      <c r="L262" s="43"/>
      <c r="M262" s="228" t="s">
        <v>19</v>
      </c>
      <c r="N262" s="229" t="s">
        <v>43</v>
      </c>
      <c r="O262" s="83"/>
      <c r="P262" s="230">
        <f>O262*H262</f>
        <v>0</v>
      </c>
      <c r="Q262" s="230">
        <v>0.00114</v>
      </c>
      <c r="R262" s="230">
        <f>Q262*H262</f>
        <v>0.02964</v>
      </c>
      <c r="S262" s="230">
        <v>0</v>
      </c>
      <c r="T262" s="23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2" t="s">
        <v>214</v>
      </c>
      <c r="AT262" s="232" t="s">
        <v>123</v>
      </c>
      <c r="AU262" s="232" t="s">
        <v>80</v>
      </c>
      <c r="AY262" s="16" t="s">
        <v>121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16" t="s">
        <v>78</v>
      </c>
      <c r="BK262" s="233">
        <f>ROUND(I262*H262,2)</f>
        <v>0</v>
      </c>
      <c r="BL262" s="16" t="s">
        <v>214</v>
      </c>
      <c r="BM262" s="232" t="s">
        <v>354</v>
      </c>
    </row>
    <row r="263" s="2" customFormat="1">
      <c r="A263" s="37"/>
      <c r="B263" s="38"/>
      <c r="C263" s="39"/>
      <c r="D263" s="234" t="s">
        <v>130</v>
      </c>
      <c r="E263" s="39"/>
      <c r="F263" s="235" t="s">
        <v>355</v>
      </c>
      <c r="G263" s="39"/>
      <c r="H263" s="39"/>
      <c r="I263" s="141"/>
      <c r="J263" s="39"/>
      <c r="K263" s="39"/>
      <c r="L263" s="43"/>
      <c r="M263" s="236"/>
      <c r="N263" s="237"/>
      <c r="O263" s="83"/>
      <c r="P263" s="83"/>
      <c r="Q263" s="83"/>
      <c r="R263" s="83"/>
      <c r="S263" s="83"/>
      <c r="T263" s="84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130</v>
      </c>
      <c r="AU263" s="16" t="s">
        <v>80</v>
      </c>
    </row>
    <row r="264" s="2" customFormat="1">
      <c r="A264" s="37"/>
      <c r="B264" s="38"/>
      <c r="C264" s="39"/>
      <c r="D264" s="234" t="s">
        <v>132</v>
      </c>
      <c r="E264" s="39"/>
      <c r="F264" s="238" t="s">
        <v>133</v>
      </c>
      <c r="G264" s="39"/>
      <c r="H264" s="39"/>
      <c r="I264" s="141"/>
      <c r="J264" s="39"/>
      <c r="K264" s="39"/>
      <c r="L264" s="43"/>
      <c r="M264" s="236"/>
      <c r="N264" s="237"/>
      <c r="O264" s="83"/>
      <c r="P264" s="83"/>
      <c r="Q264" s="83"/>
      <c r="R264" s="83"/>
      <c r="S264" s="83"/>
      <c r="T264" s="84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132</v>
      </c>
      <c r="AU264" s="16" t="s">
        <v>80</v>
      </c>
    </row>
    <row r="265" s="13" customFormat="1">
      <c r="A265" s="13"/>
      <c r="B265" s="239"/>
      <c r="C265" s="240"/>
      <c r="D265" s="234" t="s">
        <v>134</v>
      </c>
      <c r="E265" s="241" t="s">
        <v>19</v>
      </c>
      <c r="F265" s="242" t="s">
        <v>277</v>
      </c>
      <c r="G265" s="240"/>
      <c r="H265" s="243">
        <v>26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134</v>
      </c>
      <c r="AU265" s="249" t="s">
        <v>80</v>
      </c>
      <c r="AV265" s="13" t="s">
        <v>80</v>
      </c>
      <c r="AW265" s="13" t="s">
        <v>33</v>
      </c>
      <c r="AX265" s="13" t="s">
        <v>78</v>
      </c>
      <c r="AY265" s="249" t="s">
        <v>121</v>
      </c>
    </row>
    <row r="266" s="2" customFormat="1" ht="16.5" customHeight="1">
      <c r="A266" s="37"/>
      <c r="B266" s="38"/>
      <c r="C266" s="221" t="s">
        <v>356</v>
      </c>
      <c r="D266" s="221" t="s">
        <v>123</v>
      </c>
      <c r="E266" s="222" t="s">
        <v>357</v>
      </c>
      <c r="F266" s="223" t="s">
        <v>358</v>
      </c>
      <c r="G266" s="224" t="s">
        <v>169</v>
      </c>
      <c r="H266" s="225">
        <v>20</v>
      </c>
      <c r="I266" s="226"/>
      <c r="J266" s="227">
        <f>ROUND(I266*H266,2)</f>
        <v>0</v>
      </c>
      <c r="K266" s="223" t="s">
        <v>127</v>
      </c>
      <c r="L266" s="43"/>
      <c r="M266" s="228" t="s">
        <v>19</v>
      </c>
      <c r="N266" s="229" t="s">
        <v>43</v>
      </c>
      <c r="O266" s="83"/>
      <c r="P266" s="230">
        <f>O266*H266</f>
        <v>0</v>
      </c>
      <c r="Q266" s="230">
        <v>0</v>
      </c>
      <c r="R266" s="230">
        <f>Q266*H266</f>
        <v>0</v>
      </c>
      <c r="S266" s="230">
        <v>0</v>
      </c>
      <c r="T266" s="23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2" t="s">
        <v>214</v>
      </c>
      <c r="AT266" s="232" t="s">
        <v>123</v>
      </c>
      <c r="AU266" s="232" t="s">
        <v>80</v>
      </c>
      <c r="AY266" s="16" t="s">
        <v>121</v>
      </c>
      <c r="BE266" s="233">
        <f>IF(N266="základní",J266,0)</f>
        <v>0</v>
      </c>
      <c r="BF266" s="233">
        <f>IF(N266="snížená",J266,0)</f>
        <v>0</v>
      </c>
      <c r="BG266" s="233">
        <f>IF(N266="zákl. přenesená",J266,0)</f>
        <v>0</v>
      </c>
      <c r="BH266" s="233">
        <f>IF(N266="sníž. přenesená",J266,0)</f>
        <v>0</v>
      </c>
      <c r="BI266" s="233">
        <f>IF(N266="nulová",J266,0)</f>
        <v>0</v>
      </c>
      <c r="BJ266" s="16" t="s">
        <v>78</v>
      </c>
      <c r="BK266" s="233">
        <f>ROUND(I266*H266,2)</f>
        <v>0</v>
      </c>
      <c r="BL266" s="16" t="s">
        <v>214</v>
      </c>
      <c r="BM266" s="232" t="s">
        <v>359</v>
      </c>
    </row>
    <row r="267" s="2" customFormat="1">
      <c r="A267" s="37"/>
      <c r="B267" s="38"/>
      <c r="C267" s="39"/>
      <c r="D267" s="234" t="s">
        <v>130</v>
      </c>
      <c r="E267" s="39"/>
      <c r="F267" s="235" t="s">
        <v>360</v>
      </c>
      <c r="G267" s="39"/>
      <c r="H267" s="39"/>
      <c r="I267" s="141"/>
      <c r="J267" s="39"/>
      <c r="K267" s="39"/>
      <c r="L267" s="43"/>
      <c r="M267" s="236"/>
      <c r="N267" s="237"/>
      <c r="O267" s="83"/>
      <c r="P267" s="83"/>
      <c r="Q267" s="83"/>
      <c r="R267" s="83"/>
      <c r="S267" s="83"/>
      <c r="T267" s="84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130</v>
      </c>
      <c r="AU267" s="16" t="s">
        <v>80</v>
      </c>
    </row>
    <row r="268" s="2" customFormat="1">
      <c r="A268" s="37"/>
      <c r="B268" s="38"/>
      <c r="C268" s="39"/>
      <c r="D268" s="234" t="s">
        <v>132</v>
      </c>
      <c r="E268" s="39"/>
      <c r="F268" s="238" t="s">
        <v>133</v>
      </c>
      <c r="G268" s="39"/>
      <c r="H268" s="39"/>
      <c r="I268" s="141"/>
      <c r="J268" s="39"/>
      <c r="K268" s="39"/>
      <c r="L268" s="43"/>
      <c r="M268" s="236"/>
      <c r="N268" s="237"/>
      <c r="O268" s="83"/>
      <c r="P268" s="83"/>
      <c r="Q268" s="83"/>
      <c r="R268" s="83"/>
      <c r="S268" s="83"/>
      <c r="T268" s="84"/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T268" s="16" t="s">
        <v>132</v>
      </c>
      <c r="AU268" s="16" t="s">
        <v>80</v>
      </c>
    </row>
    <row r="269" s="13" customFormat="1">
      <c r="A269" s="13"/>
      <c r="B269" s="239"/>
      <c r="C269" s="240"/>
      <c r="D269" s="234" t="s">
        <v>134</v>
      </c>
      <c r="E269" s="241" t="s">
        <v>19</v>
      </c>
      <c r="F269" s="242" t="s">
        <v>241</v>
      </c>
      <c r="G269" s="240"/>
      <c r="H269" s="243">
        <v>20</v>
      </c>
      <c r="I269" s="244"/>
      <c r="J269" s="240"/>
      <c r="K269" s="240"/>
      <c r="L269" s="245"/>
      <c r="M269" s="246"/>
      <c r="N269" s="247"/>
      <c r="O269" s="247"/>
      <c r="P269" s="247"/>
      <c r="Q269" s="247"/>
      <c r="R269" s="247"/>
      <c r="S269" s="247"/>
      <c r="T269" s="24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9" t="s">
        <v>134</v>
      </c>
      <c r="AU269" s="249" t="s">
        <v>80</v>
      </c>
      <c r="AV269" s="13" t="s">
        <v>80</v>
      </c>
      <c r="AW269" s="13" t="s">
        <v>33</v>
      </c>
      <c r="AX269" s="13" t="s">
        <v>78</v>
      </c>
      <c r="AY269" s="249" t="s">
        <v>121</v>
      </c>
    </row>
    <row r="270" s="2" customFormat="1" ht="16.5" customHeight="1">
      <c r="A270" s="37"/>
      <c r="B270" s="38"/>
      <c r="C270" s="221" t="s">
        <v>361</v>
      </c>
      <c r="D270" s="221" t="s">
        <v>123</v>
      </c>
      <c r="E270" s="222" t="s">
        <v>362</v>
      </c>
      <c r="F270" s="223" t="s">
        <v>363</v>
      </c>
      <c r="G270" s="224" t="s">
        <v>169</v>
      </c>
      <c r="H270" s="225">
        <v>16</v>
      </c>
      <c r="I270" s="226"/>
      <c r="J270" s="227">
        <f>ROUND(I270*H270,2)</f>
        <v>0</v>
      </c>
      <c r="K270" s="223" t="s">
        <v>127</v>
      </c>
      <c r="L270" s="43"/>
      <c r="M270" s="228" t="s">
        <v>19</v>
      </c>
      <c r="N270" s="229" t="s">
        <v>43</v>
      </c>
      <c r="O270" s="83"/>
      <c r="P270" s="230">
        <f>O270*H270</f>
        <v>0</v>
      </c>
      <c r="Q270" s="230">
        <v>0</v>
      </c>
      <c r="R270" s="230">
        <f>Q270*H270</f>
        <v>0</v>
      </c>
      <c r="S270" s="230">
        <v>0</v>
      </c>
      <c r="T270" s="23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2" t="s">
        <v>214</v>
      </c>
      <c r="AT270" s="232" t="s">
        <v>123</v>
      </c>
      <c r="AU270" s="232" t="s">
        <v>80</v>
      </c>
      <c r="AY270" s="16" t="s">
        <v>121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6" t="s">
        <v>78</v>
      </c>
      <c r="BK270" s="233">
        <f>ROUND(I270*H270,2)</f>
        <v>0</v>
      </c>
      <c r="BL270" s="16" t="s">
        <v>214</v>
      </c>
      <c r="BM270" s="232" t="s">
        <v>364</v>
      </c>
    </row>
    <row r="271" s="2" customFormat="1">
      <c r="A271" s="37"/>
      <c r="B271" s="38"/>
      <c r="C271" s="39"/>
      <c r="D271" s="234" t="s">
        <v>130</v>
      </c>
      <c r="E271" s="39"/>
      <c r="F271" s="235" t="s">
        <v>365</v>
      </c>
      <c r="G271" s="39"/>
      <c r="H271" s="39"/>
      <c r="I271" s="141"/>
      <c r="J271" s="39"/>
      <c r="K271" s="39"/>
      <c r="L271" s="43"/>
      <c r="M271" s="236"/>
      <c r="N271" s="237"/>
      <c r="O271" s="83"/>
      <c r="P271" s="83"/>
      <c r="Q271" s="83"/>
      <c r="R271" s="83"/>
      <c r="S271" s="83"/>
      <c r="T271" s="84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130</v>
      </c>
      <c r="AU271" s="16" t="s">
        <v>80</v>
      </c>
    </row>
    <row r="272" s="2" customFormat="1">
      <c r="A272" s="37"/>
      <c r="B272" s="38"/>
      <c r="C272" s="39"/>
      <c r="D272" s="234" t="s">
        <v>132</v>
      </c>
      <c r="E272" s="39"/>
      <c r="F272" s="238" t="s">
        <v>133</v>
      </c>
      <c r="G272" s="39"/>
      <c r="H272" s="39"/>
      <c r="I272" s="141"/>
      <c r="J272" s="39"/>
      <c r="K272" s="39"/>
      <c r="L272" s="43"/>
      <c r="M272" s="236"/>
      <c r="N272" s="237"/>
      <c r="O272" s="83"/>
      <c r="P272" s="83"/>
      <c r="Q272" s="83"/>
      <c r="R272" s="83"/>
      <c r="S272" s="83"/>
      <c r="T272" s="84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16" t="s">
        <v>132</v>
      </c>
      <c r="AU272" s="16" t="s">
        <v>80</v>
      </c>
    </row>
    <row r="273" s="13" customFormat="1">
      <c r="A273" s="13"/>
      <c r="B273" s="239"/>
      <c r="C273" s="240"/>
      <c r="D273" s="234" t="s">
        <v>134</v>
      </c>
      <c r="E273" s="241" t="s">
        <v>19</v>
      </c>
      <c r="F273" s="242" t="s">
        <v>214</v>
      </c>
      <c r="G273" s="240"/>
      <c r="H273" s="243">
        <v>16</v>
      </c>
      <c r="I273" s="244"/>
      <c r="J273" s="240"/>
      <c r="K273" s="240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134</v>
      </c>
      <c r="AU273" s="249" t="s">
        <v>80</v>
      </c>
      <c r="AV273" s="13" t="s">
        <v>80</v>
      </c>
      <c r="AW273" s="13" t="s">
        <v>33</v>
      </c>
      <c r="AX273" s="13" t="s">
        <v>78</v>
      </c>
      <c r="AY273" s="249" t="s">
        <v>121</v>
      </c>
    </row>
    <row r="274" s="2" customFormat="1" ht="16.5" customHeight="1">
      <c r="A274" s="37"/>
      <c r="B274" s="38"/>
      <c r="C274" s="221" t="s">
        <v>366</v>
      </c>
      <c r="D274" s="221" t="s">
        <v>123</v>
      </c>
      <c r="E274" s="222" t="s">
        <v>367</v>
      </c>
      <c r="F274" s="223" t="s">
        <v>368</v>
      </c>
      <c r="G274" s="224" t="s">
        <v>169</v>
      </c>
      <c r="H274" s="225">
        <v>2</v>
      </c>
      <c r="I274" s="226"/>
      <c r="J274" s="227">
        <f>ROUND(I274*H274,2)</f>
        <v>0</v>
      </c>
      <c r="K274" s="223" t="s">
        <v>127</v>
      </c>
      <c r="L274" s="43"/>
      <c r="M274" s="228" t="s">
        <v>19</v>
      </c>
      <c r="N274" s="229" t="s">
        <v>43</v>
      </c>
      <c r="O274" s="83"/>
      <c r="P274" s="230">
        <f>O274*H274</f>
        <v>0</v>
      </c>
      <c r="Q274" s="230">
        <v>0.00148</v>
      </c>
      <c r="R274" s="230">
        <f>Q274*H274</f>
        <v>0.00296</v>
      </c>
      <c r="S274" s="230">
        <v>0</v>
      </c>
      <c r="T274" s="23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2" t="s">
        <v>214</v>
      </c>
      <c r="AT274" s="232" t="s">
        <v>123</v>
      </c>
      <c r="AU274" s="232" t="s">
        <v>80</v>
      </c>
      <c r="AY274" s="16" t="s">
        <v>121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6" t="s">
        <v>78</v>
      </c>
      <c r="BK274" s="233">
        <f>ROUND(I274*H274,2)</f>
        <v>0</v>
      </c>
      <c r="BL274" s="16" t="s">
        <v>214</v>
      </c>
      <c r="BM274" s="232" t="s">
        <v>369</v>
      </c>
    </row>
    <row r="275" s="2" customFormat="1">
      <c r="A275" s="37"/>
      <c r="B275" s="38"/>
      <c r="C275" s="39"/>
      <c r="D275" s="234" t="s">
        <v>130</v>
      </c>
      <c r="E275" s="39"/>
      <c r="F275" s="235" t="s">
        <v>370</v>
      </c>
      <c r="G275" s="39"/>
      <c r="H275" s="39"/>
      <c r="I275" s="141"/>
      <c r="J275" s="39"/>
      <c r="K275" s="39"/>
      <c r="L275" s="43"/>
      <c r="M275" s="236"/>
      <c r="N275" s="237"/>
      <c r="O275" s="83"/>
      <c r="P275" s="83"/>
      <c r="Q275" s="83"/>
      <c r="R275" s="83"/>
      <c r="S275" s="83"/>
      <c r="T275" s="84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130</v>
      </c>
      <c r="AU275" s="16" t="s">
        <v>80</v>
      </c>
    </row>
    <row r="276" s="2" customFormat="1">
      <c r="A276" s="37"/>
      <c r="B276" s="38"/>
      <c r="C276" s="39"/>
      <c r="D276" s="234" t="s">
        <v>132</v>
      </c>
      <c r="E276" s="39"/>
      <c r="F276" s="238" t="s">
        <v>133</v>
      </c>
      <c r="G276" s="39"/>
      <c r="H276" s="39"/>
      <c r="I276" s="141"/>
      <c r="J276" s="39"/>
      <c r="K276" s="39"/>
      <c r="L276" s="43"/>
      <c r="M276" s="236"/>
      <c r="N276" s="237"/>
      <c r="O276" s="83"/>
      <c r="P276" s="83"/>
      <c r="Q276" s="83"/>
      <c r="R276" s="83"/>
      <c r="S276" s="83"/>
      <c r="T276" s="84"/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T276" s="16" t="s">
        <v>132</v>
      </c>
      <c r="AU276" s="16" t="s">
        <v>80</v>
      </c>
    </row>
    <row r="277" s="13" customFormat="1">
      <c r="A277" s="13"/>
      <c r="B277" s="239"/>
      <c r="C277" s="240"/>
      <c r="D277" s="234" t="s">
        <v>134</v>
      </c>
      <c r="E277" s="241" t="s">
        <v>19</v>
      </c>
      <c r="F277" s="242" t="s">
        <v>80</v>
      </c>
      <c r="G277" s="240"/>
      <c r="H277" s="243">
        <v>2</v>
      </c>
      <c r="I277" s="244"/>
      <c r="J277" s="240"/>
      <c r="K277" s="240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134</v>
      </c>
      <c r="AU277" s="249" t="s">
        <v>80</v>
      </c>
      <c r="AV277" s="13" t="s">
        <v>80</v>
      </c>
      <c r="AW277" s="13" t="s">
        <v>33</v>
      </c>
      <c r="AX277" s="13" t="s">
        <v>78</v>
      </c>
      <c r="AY277" s="249" t="s">
        <v>121</v>
      </c>
    </row>
    <row r="278" s="2" customFormat="1" ht="16.5" customHeight="1">
      <c r="A278" s="37"/>
      <c r="B278" s="38"/>
      <c r="C278" s="221" t="s">
        <v>371</v>
      </c>
      <c r="D278" s="221" t="s">
        <v>123</v>
      </c>
      <c r="E278" s="222" t="s">
        <v>372</v>
      </c>
      <c r="F278" s="223" t="s">
        <v>373</v>
      </c>
      <c r="G278" s="224" t="s">
        <v>169</v>
      </c>
      <c r="H278" s="225">
        <v>3</v>
      </c>
      <c r="I278" s="226"/>
      <c r="J278" s="227">
        <f>ROUND(I278*H278,2)</f>
        <v>0</v>
      </c>
      <c r="K278" s="223" t="s">
        <v>127</v>
      </c>
      <c r="L278" s="43"/>
      <c r="M278" s="228" t="s">
        <v>19</v>
      </c>
      <c r="N278" s="229" t="s">
        <v>43</v>
      </c>
      <c r="O278" s="83"/>
      <c r="P278" s="230">
        <f>O278*H278</f>
        <v>0</v>
      </c>
      <c r="Q278" s="230">
        <v>0.00029</v>
      </c>
      <c r="R278" s="230">
        <f>Q278*H278</f>
        <v>0.00087000000000000001</v>
      </c>
      <c r="S278" s="230">
        <v>0</v>
      </c>
      <c r="T278" s="23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32" t="s">
        <v>214</v>
      </c>
      <c r="AT278" s="232" t="s">
        <v>123</v>
      </c>
      <c r="AU278" s="232" t="s">
        <v>80</v>
      </c>
      <c r="AY278" s="16" t="s">
        <v>121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6" t="s">
        <v>78</v>
      </c>
      <c r="BK278" s="233">
        <f>ROUND(I278*H278,2)</f>
        <v>0</v>
      </c>
      <c r="BL278" s="16" t="s">
        <v>214</v>
      </c>
      <c r="BM278" s="232" t="s">
        <v>374</v>
      </c>
    </row>
    <row r="279" s="2" customFormat="1">
      <c r="A279" s="37"/>
      <c r="B279" s="38"/>
      <c r="C279" s="39"/>
      <c r="D279" s="234" t="s">
        <v>130</v>
      </c>
      <c r="E279" s="39"/>
      <c r="F279" s="235" t="s">
        <v>375</v>
      </c>
      <c r="G279" s="39"/>
      <c r="H279" s="39"/>
      <c r="I279" s="141"/>
      <c r="J279" s="39"/>
      <c r="K279" s="39"/>
      <c r="L279" s="43"/>
      <c r="M279" s="236"/>
      <c r="N279" s="237"/>
      <c r="O279" s="83"/>
      <c r="P279" s="83"/>
      <c r="Q279" s="83"/>
      <c r="R279" s="83"/>
      <c r="S279" s="83"/>
      <c r="T279" s="84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130</v>
      </c>
      <c r="AU279" s="16" t="s">
        <v>80</v>
      </c>
    </row>
    <row r="280" s="2" customFormat="1">
      <c r="A280" s="37"/>
      <c r="B280" s="38"/>
      <c r="C280" s="39"/>
      <c r="D280" s="234" t="s">
        <v>132</v>
      </c>
      <c r="E280" s="39"/>
      <c r="F280" s="238" t="s">
        <v>133</v>
      </c>
      <c r="G280" s="39"/>
      <c r="H280" s="39"/>
      <c r="I280" s="141"/>
      <c r="J280" s="39"/>
      <c r="K280" s="39"/>
      <c r="L280" s="43"/>
      <c r="M280" s="236"/>
      <c r="N280" s="237"/>
      <c r="O280" s="83"/>
      <c r="P280" s="83"/>
      <c r="Q280" s="83"/>
      <c r="R280" s="83"/>
      <c r="S280" s="83"/>
      <c r="T280" s="84"/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T280" s="16" t="s">
        <v>132</v>
      </c>
      <c r="AU280" s="16" t="s">
        <v>80</v>
      </c>
    </row>
    <row r="281" s="13" customFormat="1">
      <c r="A281" s="13"/>
      <c r="B281" s="239"/>
      <c r="C281" s="240"/>
      <c r="D281" s="234" t="s">
        <v>134</v>
      </c>
      <c r="E281" s="241" t="s">
        <v>19</v>
      </c>
      <c r="F281" s="242" t="s">
        <v>140</v>
      </c>
      <c r="G281" s="240"/>
      <c r="H281" s="243">
        <v>3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9" t="s">
        <v>134</v>
      </c>
      <c r="AU281" s="249" t="s">
        <v>80</v>
      </c>
      <c r="AV281" s="13" t="s">
        <v>80</v>
      </c>
      <c r="AW281" s="13" t="s">
        <v>33</v>
      </c>
      <c r="AX281" s="13" t="s">
        <v>78</v>
      </c>
      <c r="AY281" s="249" t="s">
        <v>121</v>
      </c>
    </row>
    <row r="282" s="2" customFormat="1" ht="16.5" customHeight="1">
      <c r="A282" s="37"/>
      <c r="B282" s="38"/>
      <c r="C282" s="221" t="s">
        <v>376</v>
      </c>
      <c r="D282" s="221" t="s">
        <v>123</v>
      </c>
      <c r="E282" s="222" t="s">
        <v>377</v>
      </c>
      <c r="F282" s="223" t="s">
        <v>378</v>
      </c>
      <c r="G282" s="224" t="s">
        <v>169</v>
      </c>
      <c r="H282" s="225">
        <v>2</v>
      </c>
      <c r="I282" s="226"/>
      <c r="J282" s="227">
        <f>ROUND(I282*H282,2)</f>
        <v>0</v>
      </c>
      <c r="K282" s="223" t="s">
        <v>127</v>
      </c>
      <c r="L282" s="43"/>
      <c r="M282" s="228" t="s">
        <v>19</v>
      </c>
      <c r="N282" s="229" t="s">
        <v>43</v>
      </c>
      <c r="O282" s="83"/>
      <c r="P282" s="230">
        <f>O282*H282</f>
        <v>0</v>
      </c>
      <c r="Q282" s="230">
        <v>6.0000000000000002E-05</v>
      </c>
      <c r="R282" s="230">
        <f>Q282*H282</f>
        <v>0.00012</v>
      </c>
      <c r="S282" s="230">
        <v>0</v>
      </c>
      <c r="T282" s="23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2" t="s">
        <v>214</v>
      </c>
      <c r="AT282" s="232" t="s">
        <v>123</v>
      </c>
      <c r="AU282" s="232" t="s">
        <v>80</v>
      </c>
      <c r="AY282" s="16" t="s">
        <v>121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6" t="s">
        <v>78</v>
      </c>
      <c r="BK282" s="233">
        <f>ROUND(I282*H282,2)</f>
        <v>0</v>
      </c>
      <c r="BL282" s="16" t="s">
        <v>214</v>
      </c>
      <c r="BM282" s="232" t="s">
        <v>379</v>
      </c>
    </row>
    <row r="283" s="2" customFormat="1">
      <c r="A283" s="37"/>
      <c r="B283" s="38"/>
      <c r="C283" s="39"/>
      <c r="D283" s="234" t="s">
        <v>130</v>
      </c>
      <c r="E283" s="39"/>
      <c r="F283" s="235" t="s">
        <v>380</v>
      </c>
      <c r="G283" s="39"/>
      <c r="H283" s="39"/>
      <c r="I283" s="141"/>
      <c r="J283" s="39"/>
      <c r="K283" s="39"/>
      <c r="L283" s="43"/>
      <c r="M283" s="236"/>
      <c r="N283" s="237"/>
      <c r="O283" s="83"/>
      <c r="P283" s="83"/>
      <c r="Q283" s="83"/>
      <c r="R283" s="83"/>
      <c r="S283" s="83"/>
      <c r="T283" s="84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130</v>
      </c>
      <c r="AU283" s="16" t="s">
        <v>80</v>
      </c>
    </row>
    <row r="284" s="2" customFormat="1">
      <c r="A284" s="37"/>
      <c r="B284" s="38"/>
      <c r="C284" s="39"/>
      <c r="D284" s="234" t="s">
        <v>132</v>
      </c>
      <c r="E284" s="39"/>
      <c r="F284" s="238" t="s">
        <v>133</v>
      </c>
      <c r="G284" s="39"/>
      <c r="H284" s="39"/>
      <c r="I284" s="141"/>
      <c r="J284" s="39"/>
      <c r="K284" s="39"/>
      <c r="L284" s="43"/>
      <c r="M284" s="236"/>
      <c r="N284" s="237"/>
      <c r="O284" s="83"/>
      <c r="P284" s="83"/>
      <c r="Q284" s="83"/>
      <c r="R284" s="83"/>
      <c r="S284" s="83"/>
      <c r="T284" s="84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16" t="s">
        <v>132</v>
      </c>
      <c r="AU284" s="16" t="s">
        <v>80</v>
      </c>
    </row>
    <row r="285" s="13" customFormat="1">
      <c r="A285" s="13"/>
      <c r="B285" s="239"/>
      <c r="C285" s="240"/>
      <c r="D285" s="234" t="s">
        <v>134</v>
      </c>
      <c r="E285" s="241" t="s">
        <v>19</v>
      </c>
      <c r="F285" s="242" t="s">
        <v>80</v>
      </c>
      <c r="G285" s="240"/>
      <c r="H285" s="243">
        <v>2</v>
      </c>
      <c r="I285" s="244"/>
      <c r="J285" s="240"/>
      <c r="K285" s="240"/>
      <c r="L285" s="245"/>
      <c r="M285" s="246"/>
      <c r="N285" s="247"/>
      <c r="O285" s="247"/>
      <c r="P285" s="247"/>
      <c r="Q285" s="247"/>
      <c r="R285" s="247"/>
      <c r="S285" s="247"/>
      <c r="T285" s="24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9" t="s">
        <v>134</v>
      </c>
      <c r="AU285" s="249" t="s">
        <v>80</v>
      </c>
      <c r="AV285" s="13" t="s">
        <v>80</v>
      </c>
      <c r="AW285" s="13" t="s">
        <v>33</v>
      </c>
      <c r="AX285" s="13" t="s">
        <v>78</v>
      </c>
      <c r="AY285" s="249" t="s">
        <v>121</v>
      </c>
    </row>
    <row r="286" s="2" customFormat="1" ht="16.5" customHeight="1">
      <c r="A286" s="37"/>
      <c r="B286" s="38"/>
      <c r="C286" s="221" t="s">
        <v>381</v>
      </c>
      <c r="D286" s="221" t="s">
        <v>123</v>
      </c>
      <c r="E286" s="222" t="s">
        <v>382</v>
      </c>
      <c r="F286" s="223" t="s">
        <v>383</v>
      </c>
      <c r="G286" s="224" t="s">
        <v>169</v>
      </c>
      <c r="H286" s="225">
        <v>1</v>
      </c>
      <c r="I286" s="226"/>
      <c r="J286" s="227">
        <f>ROUND(I286*H286,2)</f>
        <v>0</v>
      </c>
      <c r="K286" s="223" t="s">
        <v>127</v>
      </c>
      <c r="L286" s="43"/>
      <c r="M286" s="228" t="s">
        <v>19</v>
      </c>
      <c r="N286" s="229" t="s">
        <v>43</v>
      </c>
      <c r="O286" s="83"/>
      <c r="P286" s="230">
        <f>O286*H286</f>
        <v>0</v>
      </c>
      <c r="Q286" s="230">
        <v>9.0000000000000006E-05</v>
      </c>
      <c r="R286" s="230">
        <f>Q286*H286</f>
        <v>9.0000000000000006E-05</v>
      </c>
      <c r="S286" s="230">
        <v>0</v>
      </c>
      <c r="T286" s="23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2" t="s">
        <v>214</v>
      </c>
      <c r="AT286" s="232" t="s">
        <v>123</v>
      </c>
      <c r="AU286" s="232" t="s">
        <v>80</v>
      </c>
      <c r="AY286" s="16" t="s">
        <v>121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6" t="s">
        <v>78</v>
      </c>
      <c r="BK286" s="233">
        <f>ROUND(I286*H286,2)</f>
        <v>0</v>
      </c>
      <c r="BL286" s="16" t="s">
        <v>214</v>
      </c>
      <c r="BM286" s="232" t="s">
        <v>384</v>
      </c>
    </row>
    <row r="287" s="2" customFormat="1">
      <c r="A287" s="37"/>
      <c r="B287" s="38"/>
      <c r="C287" s="39"/>
      <c r="D287" s="234" t="s">
        <v>130</v>
      </c>
      <c r="E287" s="39"/>
      <c r="F287" s="235" t="s">
        <v>385</v>
      </c>
      <c r="G287" s="39"/>
      <c r="H287" s="39"/>
      <c r="I287" s="141"/>
      <c r="J287" s="39"/>
      <c r="K287" s="39"/>
      <c r="L287" s="43"/>
      <c r="M287" s="236"/>
      <c r="N287" s="237"/>
      <c r="O287" s="83"/>
      <c r="P287" s="83"/>
      <c r="Q287" s="83"/>
      <c r="R287" s="83"/>
      <c r="S287" s="83"/>
      <c r="T287" s="84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130</v>
      </c>
      <c r="AU287" s="16" t="s">
        <v>80</v>
      </c>
    </row>
    <row r="288" s="2" customFormat="1">
      <c r="A288" s="37"/>
      <c r="B288" s="38"/>
      <c r="C288" s="39"/>
      <c r="D288" s="234" t="s">
        <v>132</v>
      </c>
      <c r="E288" s="39"/>
      <c r="F288" s="238" t="s">
        <v>133</v>
      </c>
      <c r="G288" s="39"/>
      <c r="H288" s="39"/>
      <c r="I288" s="141"/>
      <c r="J288" s="39"/>
      <c r="K288" s="39"/>
      <c r="L288" s="43"/>
      <c r="M288" s="236"/>
      <c r="N288" s="237"/>
      <c r="O288" s="83"/>
      <c r="P288" s="83"/>
      <c r="Q288" s="83"/>
      <c r="R288" s="83"/>
      <c r="S288" s="83"/>
      <c r="T288" s="84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132</v>
      </c>
      <c r="AU288" s="16" t="s">
        <v>80</v>
      </c>
    </row>
    <row r="289" s="13" customFormat="1">
      <c r="A289" s="13"/>
      <c r="B289" s="239"/>
      <c r="C289" s="240"/>
      <c r="D289" s="234" t="s">
        <v>134</v>
      </c>
      <c r="E289" s="241" t="s">
        <v>19</v>
      </c>
      <c r="F289" s="242" t="s">
        <v>78</v>
      </c>
      <c r="G289" s="240"/>
      <c r="H289" s="243">
        <v>1</v>
      </c>
      <c r="I289" s="244"/>
      <c r="J289" s="240"/>
      <c r="K289" s="240"/>
      <c r="L289" s="245"/>
      <c r="M289" s="246"/>
      <c r="N289" s="247"/>
      <c r="O289" s="247"/>
      <c r="P289" s="247"/>
      <c r="Q289" s="247"/>
      <c r="R289" s="247"/>
      <c r="S289" s="247"/>
      <c r="T289" s="24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9" t="s">
        <v>134</v>
      </c>
      <c r="AU289" s="249" t="s">
        <v>80</v>
      </c>
      <c r="AV289" s="13" t="s">
        <v>80</v>
      </c>
      <c r="AW289" s="13" t="s">
        <v>33</v>
      </c>
      <c r="AX289" s="13" t="s">
        <v>78</v>
      </c>
      <c r="AY289" s="249" t="s">
        <v>121</v>
      </c>
    </row>
    <row r="290" s="2" customFormat="1" ht="16.5" customHeight="1">
      <c r="A290" s="37"/>
      <c r="B290" s="38"/>
      <c r="C290" s="221" t="s">
        <v>386</v>
      </c>
      <c r="D290" s="221" t="s">
        <v>123</v>
      </c>
      <c r="E290" s="222" t="s">
        <v>387</v>
      </c>
      <c r="F290" s="223" t="s">
        <v>388</v>
      </c>
      <c r="G290" s="224" t="s">
        <v>169</v>
      </c>
      <c r="H290" s="225">
        <v>2</v>
      </c>
      <c r="I290" s="226"/>
      <c r="J290" s="227">
        <f>ROUND(I290*H290,2)</f>
        <v>0</v>
      </c>
      <c r="K290" s="223" t="s">
        <v>127</v>
      </c>
      <c r="L290" s="43"/>
      <c r="M290" s="228" t="s">
        <v>19</v>
      </c>
      <c r="N290" s="229" t="s">
        <v>43</v>
      </c>
      <c r="O290" s="83"/>
      <c r="P290" s="230">
        <f>O290*H290</f>
        <v>0</v>
      </c>
      <c r="Q290" s="230">
        <v>0.00018000000000000001</v>
      </c>
      <c r="R290" s="230">
        <f>Q290*H290</f>
        <v>0.00036000000000000002</v>
      </c>
      <c r="S290" s="230">
        <v>0</v>
      </c>
      <c r="T290" s="23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32" t="s">
        <v>214</v>
      </c>
      <c r="AT290" s="232" t="s">
        <v>123</v>
      </c>
      <c r="AU290" s="232" t="s">
        <v>80</v>
      </c>
      <c r="AY290" s="16" t="s">
        <v>121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6" t="s">
        <v>78</v>
      </c>
      <c r="BK290" s="233">
        <f>ROUND(I290*H290,2)</f>
        <v>0</v>
      </c>
      <c r="BL290" s="16" t="s">
        <v>214</v>
      </c>
      <c r="BM290" s="232" t="s">
        <v>389</v>
      </c>
    </row>
    <row r="291" s="2" customFormat="1">
      <c r="A291" s="37"/>
      <c r="B291" s="38"/>
      <c r="C291" s="39"/>
      <c r="D291" s="234" t="s">
        <v>130</v>
      </c>
      <c r="E291" s="39"/>
      <c r="F291" s="235" t="s">
        <v>390</v>
      </c>
      <c r="G291" s="39"/>
      <c r="H291" s="39"/>
      <c r="I291" s="141"/>
      <c r="J291" s="39"/>
      <c r="K291" s="39"/>
      <c r="L291" s="43"/>
      <c r="M291" s="236"/>
      <c r="N291" s="237"/>
      <c r="O291" s="83"/>
      <c r="P291" s="83"/>
      <c r="Q291" s="83"/>
      <c r="R291" s="83"/>
      <c r="S291" s="83"/>
      <c r="T291" s="84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130</v>
      </c>
      <c r="AU291" s="16" t="s">
        <v>80</v>
      </c>
    </row>
    <row r="292" s="2" customFormat="1">
      <c r="A292" s="37"/>
      <c r="B292" s="38"/>
      <c r="C292" s="39"/>
      <c r="D292" s="234" t="s">
        <v>132</v>
      </c>
      <c r="E292" s="39"/>
      <c r="F292" s="238" t="s">
        <v>133</v>
      </c>
      <c r="G292" s="39"/>
      <c r="H292" s="39"/>
      <c r="I292" s="141"/>
      <c r="J292" s="39"/>
      <c r="K292" s="39"/>
      <c r="L292" s="43"/>
      <c r="M292" s="236"/>
      <c r="N292" s="237"/>
      <c r="O292" s="83"/>
      <c r="P292" s="83"/>
      <c r="Q292" s="83"/>
      <c r="R292" s="83"/>
      <c r="S292" s="83"/>
      <c r="T292" s="84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132</v>
      </c>
      <c r="AU292" s="16" t="s">
        <v>80</v>
      </c>
    </row>
    <row r="293" s="13" customFormat="1">
      <c r="A293" s="13"/>
      <c r="B293" s="239"/>
      <c r="C293" s="240"/>
      <c r="D293" s="234" t="s">
        <v>134</v>
      </c>
      <c r="E293" s="241" t="s">
        <v>19</v>
      </c>
      <c r="F293" s="242" t="s">
        <v>80</v>
      </c>
      <c r="G293" s="240"/>
      <c r="H293" s="243">
        <v>2</v>
      </c>
      <c r="I293" s="244"/>
      <c r="J293" s="240"/>
      <c r="K293" s="240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134</v>
      </c>
      <c r="AU293" s="249" t="s">
        <v>80</v>
      </c>
      <c r="AV293" s="13" t="s">
        <v>80</v>
      </c>
      <c r="AW293" s="13" t="s">
        <v>33</v>
      </c>
      <c r="AX293" s="13" t="s">
        <v>78</v>
      </c>
      <c r="AY293" s="249" t="s">
        <v>121</v>
      </c>
    </row>
    <row r="294" s="2" customFormat="1" ht="16.5" customHeight="1">
      <c r="A294" s="37"/>
      <c r="B294" s="38"/>
      <c r="C294" s="250" t="s">
        <v>350</v>
      </c>
      <c r="D294" s="250" t="s">
        <v>157</v>
      </c>
      <c r="E294" s="251" t="s">
        <v>391</v>
      </c>
      <c r="F294" s="252" t="s">
        <v>392</v>
      </c>
      <c r="G294" s="253" t="s">
        <v>169</v>
      </c>
      <c r="H294" s="254">
        <v>5</v>
      </c>
      <c r="I294" s="255"/>
      <c r="J294" s="256">
        <f>ROUND(I294*H294,2)</f>
        <v>0</v>
      </c>
      <c r="K294" s="252" t="s">
        <v>127</v>
      </c>
      <c r="L294" s="257"/>
      <c r="M294" s="258" t="s">
        <v>19</v>
      </c>
      <c r="N294" s="259" t="s">
        <v>43</v>
      </c>
      <c r="O294" s="83"/>
      <c r="P294" s="230">
        <f>O294*H294</f>
        <v>0</v>
      </c>
      <c r="Q294" s="230">
        <v>0.00025000000000000001</v>
      </c>
      <c r="R294" s="230">
        <f>Q294*H294</f>
        <v>0.00125</v>
      </c>
      <c r="S294" s="230">
        <v>0</v>
      </c>
      <c r="T294" s="23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2" t="s">
        <v>290</v>
      </c>
      <c r="AT294" s="232" t="s">
        <v>157</v>
      </c>
      <c r="AU294" s="232" t="s">
        <v>80</v>
      </c>
      <c r="AY294" s="16" t="s">
        <v>121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6" t="s">
        <v>78</v>
      </c>
      <c r="BK294" s="233">
        <f>ROUND(I294*H294,2)</f>
        <v>0</v>
      </c>
      <c r="BL294" s="16" t="s">
        <v>214</v>
      </c>
      <c r="BM294" s="232" t="s">
        <v>393</v>
      </c>
    </row>
    <row r="295" s="2" customFormat="1">
      <c r="A295" s="37"/>
      <c r="B295" s="38"/>
      <c r="C295" s="39"/>
      <c r="D295" s="234" t="s">
        <v>130</v>
      </c>
      <c r="E295" s="39"/>
      <c r="F295" s="235" t="s">
        <v>394</v>
      </c>
      <c r="G295" s="39"/>
      <c r="H295" s="39"/>
      <c r="I295" s="141"/>
      <c r="J295" s="39"/>
      <c r="K295" s="39"/>
      <c r="L295" s="43"/>
      <c r="M295" s="236"/>
      <c r="N295" s="237"/>
      <c r="O295" s="83"/>
      <c r="P295" s="83"/>
      <c r="Q295" s="83"/>
      <c r="R295" s="83"/>
      <c r="S295" s="83"/>
      <c r="T295" s="84"/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T295" s="16" t="s">
        <v>130</v>
      </c>
      <c r="AU295" s="16" t="s">
        <v>80</v>
      </c>
    </row>
    <row r="296" s="2" customFormat="1">
      <c r="A296" s="37"/>
      <c r="B296" s="38"/>
      <c r="C296" s="39"/>
      <c r="D296" s="234" t="s">
        <v>132</v>
      </c>
      <c r="E296" s="39"/>
      <c r="F296" s="238" t="s">
        <v>133</v>
      </c>
      <c r="G296" s="39"/>
      <c r="H296" s="39"/>
      <c r="I296" s="141"/>
      <c r="J296" s="39"/>
      <c r="K296" s="39"/>
      <c r="L296" s="43"/>
      <c r="M296" s="236"/>
      <c r="N296" s="237"/>
      <c r="O296" s="83"/>
      <c r="P296" s="83"/>
      <c r="Q296" s="83"/>
      <c r="R296" s="83"/>
      <c r="S296" s="83"/>
      <c r="T296" s="84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132</v>
      </c>
      <c r="AU296" s="16" t="s">
        <v>80</v>
      </c>
    </row>
    <row r="297" s="13" customFormat="1">
      <c r="A297" s="13"/>
      <c r="B297" s="239"/>
      <c r="C297" s="240"/>
      <c r="D297" s="234" t="s">
        <v>134</v>
      </c>
      <c r="E297" s="241" t="s">
        <v>19</v>
      </c>
      <c r="F297" s="242" t="s">
        <v>395</v>
      </c>
      <c r="G297" s="240"/>
      <c r="H297" s="243">
        <v>5</v>
      </c>
      <c r="I297" s="244"/>
      <c r="J297" s="240"/>
      <c r="K297" s="240"/>
      <c r="L297" s="245"/>
      <c r="M297" s="246"/>
      <c r="N297" s="247"/>
      <c r="O297" s="247"/>
      <c r="P297" s="247"/>
      <c r="Q297" s="247"/>
      <c r="R297" s="247"/>
      <c r="S297" s="247"/>
      <c r="T297" s="24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9" t="s">
        <v>134</v>
      </c>
      <c r="AU297" s="249" t="s">
        <v>80</v>
      </c>
      <c r="AV297" s="13" t="s">
        <v>80</v>
      </c>
      <c r="AW297" s="13" t="s">
        <v>33</v>
      </c>
      <c r="AX297" s="13" t="s">
        <v>78</v>
      </c>
      <c r="AY297" s="249" t="s">
        <v>121</v>
      </c>
    </row>
    <row r="298" s="2" customFormat="1" ht="16.5" customHeight="1">
      <c r="A298" s="37"/>
      <c r="B298" s="38"/>
      <c r="C298" s="250" t="s">
        <v>396</v>
      </c>
      <c r="D298" s="250" t="s">
        <v>157</v>
      </c>
      <c r="E298" s="251" t="s">
        <v>397</v>
      </c>
      <c r="F298" s="252" t="s">
        <v>398</v>
      </c>
      <c r="G298" s="253" t="s">
        <v>169</v>
      </c>
      <c r="H298" s="254">
        <v>9</v>
      </c>
      <c r="I298" s="255"/>
      <c r="J298" s="256">
        <f>ROUND(I298*H298,2)</f>
        <v>0</v>
      </c>
      <c r="K298" s="252" t="s">
        <v>127</v>
      </c>
      <c r="L298" s="257"/>
      <c r="M298" s="258" t="s">
        <v>19</v>
      </c>
      <c r="N298" s="259" t="s">
        <v>43</v>
      </c>
      <c r="O298" s="83"/>
      <c r="P298" s="230">
        <f>O298*H298</f>
        <v>0</v>
      </c>
      <c r="Q298" s="230">
        <v>0.00038000000000000002</v>
      </c>
      <c r="R298" s="230">
        <f>Q298*H298</f>
        <v>0.0034200000000000003</v>
      </c>
      <c r="S298" s="230">
        <v>0</v>
      </c>
      <c r="T298" s="23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2" t="s">
        <v>290</v>
      </c>
      <c r="AT298" s="232" t="s">
        <v>157</v>
      </c>
      <c r="AU298" s="232" t="s">
        <v>80</v>
      </c>
      <c r="AY298" s="16" t="s">
        <v>121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6" t="s">
        <v>78</v>
      </c>
      <c r="BK298" s="233">
        <f>ROUND(I298*H298,2)</f>
        <v>0</v>
      </c>
      <c r="BL298" s="16" t="s">
        <v>214</v>
      </c>
      <c r="BM298" s="232" t="s">
        <v>399</v>
      </c>
    </row>
    <row r="299" s="2" customFormat="1">
      <c r="A299" s="37"/>
      <c r="B299" s="38"/>
      <c r="C299" s="39"/>
      <c r="D299" s="234" t="s">
        <v>130</v>
      </c>
      <c r="E299" s="39"/>
      <c r="F299" s="235" t="s">
        <v>398</v>
      </c>
      <c r="G299" s="39"/>
      <c r="H299" s="39"/>
      <c r="I299" s="141"/>
      <c r="J299" s="39"/>
      <c r="K299" s="39"/>
      <c r="L299" s="43"/>
      <c r="M299" s="236"/>
      <c r="N299" s="237"/>
      <c r="O299" s="83"/>
      <c r="P299" s="83"/>
      <c r="Q299" s="83"/>
      <c r="R299" s="83"/>
      <c r="S299" s="83"/>
      <c r="T299" s="84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T299" s="16" t="s">
        <v>130</v>
      </c>
      <c r="AU299" s="16" t="s">
        <v>80</v>
      </c>
    </row>
    <row r="300" s="2" customFormat="1">
      <c r="A300" s="37"/>
      <c r="B300" s="38"/>
      <c r="C300" s="39"/>
      <c r="D300" s="234" t="s">
        <v>132</v>
      </c>
      <c r="E300" s="39"/>
      <c r="F300" s="238" t="s">
        <v>133</v>
      </c>
      <c r="G300" s="39"/>
      <c r="H300" s="39"/>
      <c r="I300" s="141"/>
      <c r="J300" s="39"/>
      <c r="K300" s="39"/>
      <c r="L300" s="43"/>
      <c r="M300" s="236"/>
      <c r="N300" s="237"/>
      <c r="O300" s="83"/>
      <c r="P300" s="83"/>
      <c r="Q300" s="83"/>
      <c r="R300" s="83"/>
      <c r="S300" s="83"/>
      <c r="T300" s="84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132</v>
      </c>
      <c r="AU300" s="16" t="s">
        <v>80</v>
      </c>
    </row>
    <row r="301" s="13" customFormat="1">
      <c r="A301" s="13"/>
      <c r="B301" s="239"/>
      <c r="C301" s="240"/>
      <c r="D301" s="234" t="s">
        <v>134</v>
      </c>
      <c r="E301" s="241" t="s">
        <v>19</v>
      </c>
      <c r="F301" s="242" t="s">
        <v>179</v>
      </c>
      <c r="G301" s="240"/>
      <c r="H301" s="243">
        <v>9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9" t="s">
        <v>134</v>
      </c>
      <c r="AU301" s="249" t="s">
        <v>80</v>
      </c>
      <c r="AV301" s="13" t="s">
        <v>80</v>
      </c>
      <c r="AW301" s="13" t="s">
        <v>33</v>
      </c>
      <c r="AX301" s="13" t="s">
        <v>78</v>
      </c>
      <c r="AY301" s="249" t="s">
        <v>121</v>
      </c>
    </row>
    <row r="302" s="2" customFormat="1" ht="16.5" customHeight="1">
      <c r="A302" s="37"/>
      <c r="B302" s="38"/>
      <c r="C302" s="250" t="s">
        <v>400</v>
      </c>
      <c r="D302" s="250" t="s">
        <v>157</v>
      </c>
      <c r="E302" s="251" t="s">
        <v>401</v>
      </c>
      <c r="F302" s="252" t="s">
        <v>402</v>
      </c>
      <c r="G302" s="253" t="s">
        <v>169</v>
      </c>
      <c r="H302" s="254">
        <v>2</v>
      </c>
      <c r="I302" s="255"/>
      <c r="J302" s="256">
        <f>ROUND(I302*H302,2)</f>
        <v>0</v>
      </c>
      <c r="K302" s="252" t="s">
        <v>127</v>
      </c>
      <c r="L302" s="257"/>
      <c r="M302" s="258" t="s">
        <v>19</v>
      </c>
      <c r="N302" s="259" t="s">
        <v>43</v>
      </c>
      <c r="O302" s="83"/>
      <c r="P302" s="230">
        <f>O302*H302</f>
        <v>0</v>
      </c>
      <c r="Q302" s="230">
        <v>0.00038000000000000002</v>
      </c>
      <c r="R302" s="230">
        <f>Q302*H302</f>
        <v>0.00076000000000000004</v>
      </c>
      <c r="S302" s="230">
        <v>0</v>
      </c>
      <c r="T302" s="23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2" t="s">
        <v>290</v>
      </c>
      <c r="AT302" s="232" t="s">
        <v>157</v>
      </c>
      <c r="AU302" s="232" t="s">
        <v>80</v>
      </c>
      <c r="AY302" s="16" t="s">
        <v>121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6" t="s">
        <v>78</v>
      </c>
      <c r="BK302" s="233">
        <f>ROUND(I302*H302,2)</f>
        <v>0</v>
      </c>
      <c r="BL302" s="16" t="s">
        <v>214</v>
      </c>
      <c r="BM302" s="232" t="s">
        <v>403</v>
      </c>
    </row>
    <row r="303" s="2" customFormat="1">
      <c r="A303" s="37"/>
      <c r="B303" s="38"/>
      <c r="C303" s="39"/>
      <c r="D303" s="234" t="s">
        <v>130</v>
      </c>
      <c r="E303" s="39"/>
      <c r="F303" s="235" t="s">
        <v>404</v>
      </c>
      <c r="G303" s="39"/>
      <c r="H303" s="39"/>
      <c r="I303" s="141"/>
      <c r="J303" s="39"/>
      <c r="K303" s="39"/>
      <c r="L303" s="43"/>
      <c r="M303" s="236"/>
      <c r="N303" s="237"/>
      <c r="O303" s="83"/>
      <c r="P303" s="83"/>
      <c r="Q303" s="83"/>
      <c r="R303" s="83"/>
      <c r="S303" s="83"/>
      <c r="T303" s="84"/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T303" s="16" t="s">
        <v>130</v>
      </c>
      <c r="AU303" s="16" t="s">
        <v>80</v>
      </c>
    </row>
    <row r="304" s="2" customFormat="1">
      <c r="A304" s="37"/>
      <c r="B304" s="38"/>
      <c r="C304" s="39"/>
      <c r="D304" s="234" t="s">
        <v>132</v>
      </c>
      <c r="E304" s="39"/>
      <c r="F304" s="238" t="s">
        <v>133</v>
      </c>
      <c r="G304" s="39"/>
      <c r="H304" s="39"/>
      <c r="I304" s="141"/>
      <c r="J304" s="39"/>
      <c r="K304" s="39"/>
      <c r="L304" s="43"/>
      <c r="M304" s="236"/>
      <c r="N304" s="237"/>
      <c r="O304" s="83"/>
      <c r="P304" s="83"/>
      <c r="Q304" s="83"/>
      <c r="R304" s="83"/>
      <c r="S304" s="83"/>
      <c r="T304" s="84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132</v>
      </c>
      <c r="AU304" s="16" t="s">
        <v>80</v>
      </c>
    </row>
    <row r="305" s="13" customFormat="1">
      <c r="A305" s="13"/>
      <c r="B305" s="239"/>
      <c r="C305" s="240"/>
      <c r="D305" s="234" t="s">
        <v>134</v>
      </c>
      <c r="E305" s="241" t="s">
        <v>19</v>
      </c>
      <c r="F305" s="242" t="s">
        <v>80</v>
      </c>
      <c r="G305" s="240"/>
      <c r="H305" s="243">
        <v>2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9" t="s">
        <v>134</v>
      </c>
      <c r="AU305" s="249" t="s">
        <v>80</v>
      </c>
      <c r="AV305" s="13" t="s">
        <v>80</v>
      </c>
      <c r="AW305" s="13" t="s">
        <v>33</v>
      </c>
      <c r="AX305" s="13" t="s">
        <v>78</v>
      </c>
      <c r="AY305" s="249" t="s">
        <v>121</v>
      </c>
    </row>
    <row r="306" s="2" customFormat="1" ht="16.5" customHeight="1">
      <c r="A306" s="37"/>
      <c r="B306" s="38"/>
      <c r="C306" s="221" t="s">
        <v>405</v>
      </c>
      <c r="D306" s="221" t="s">
        <v>123</v>
      </c>
      <c r="E306" s="222" t="s">
        <v>406</v>
      </c>
      <c r="F306" s="223" t="s">
        <v>407</v>
      </c>
      <c r="G306" s="224" t="s">
        <v>217</v>
      </c>
      <c r="H306" s="225">
        <v>332</v>
      </c>
      <c r="I306" s="226"/>
      <c r="J306" s="227">
        <f>ROUND(I306*H306,2)</f>
        <v>0</v>
      </c>
      <c r="K306" s="223" t="s">
        <v>127</v>
      </c>
      <c r="L306" s="43"/>
      <c r="M306" s="228" t="s">
        <v>19</v>
      </c>
      <c r="N306" s="229" t="s">
        <v>43</v>
      </c>
      <c r="O306" s="83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2" t="s">
        <v>214</v>
      </c>
      <c r="AT306" s="232" t="s">
        <v>123</v>
      </c>
      <c r="AU306" s="232" t="s">
        <v>80</v>
      </c>
      <c r="AY306" s="16" t="s">
        <v>121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6" t="s">
        <v>78</v>
      </c>
      <c r="BK306" s="233">
        <f>ROUND(I306*H306,2)</f>
        <v>0</v>
      </c>
      <c r="BL306" s="16" t="s">
        <v>214</v>
      </c>
      <c r="BM306" s="232" t="s">
        <v>408</v>
      </c>
    </row>
    <row r="307" s="2" customFormat="1">
      <c r="A307" s="37"/>
      <c r="B307" s="38"/>
      <c r="C307" s="39"/>
      <c r="D307" s="234" t="s">
        <v>130</v>
      </c>
      <c r="E307" s="39"/>
      <c r="F307" s="235" t="s">
        <v>409</v>
      </c>
      <c r="G307" s="39"/>
      <c r="H307" s="39"/>
      <c r="I307" s="141"/>
      <c r="J307" s="39"/>
      <c r="K307" s="39"/>
      <c r="L307" s="43"/>
      <c r="M307" s="236"/>
      <c r="N307" s="237"/>
      <c r="O307" s="83"/>
      <c r="P307" s="83"/>
      <c r="Q307" s="83"/>
      <c r="R307" s="83"/>
      <c r="S307" s="83"/>
      <c r="T307" s="84"/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T307" s="16" t="s">
        <v>130</v>
      </c>
      <c r="AU307" s="16" t="s">
        <v>80</v>
      </c>
    </row>
    <row r="308" s="2" customFormat="1">
      <c r="A308" s="37"/>
      <c r="B308" s="38"/>
      <c r="C308" s="39"/>
      <c r="D308" s="234" t="s">
        <v>132</v>
      </c>
      <c r="E308" s="39"/>
      <c r="F308" s="238" t="s">
        <v>133</v>
      </c>
      <c r="G308" s="39"/>
      <c r="H308" s="39"/>
      <c r="I308" s="141"/>
      <c r="J308" s="39"/>
      <c r="K308" s="39"/>
      <c r="L308" s="43"/>
      <c r="M308" s="236"/>
      <c r="N308" s="237"/>
      <c r="O308" s="83"/>
      <c r="P308" s="83"/>
      <c r="Q308" s="83"/>
      <c r="R308" s="83"/>
      <c r="S308" s="83"/>
      <c r="T308" s="84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132</v>
      </c>
      <c r="AU308" s="16" t="s">
        <v>80</v>
      </c>
    </row>
    <row r="309" s="13" customFormat="1">
      <c r="A309" s="13"/>
      <c r="B309" s="239"/>
      <c r="C309" s="240"/>
      <c r="D309" s="234" t="s">
        <v>134</v>
      </c>
      <c r="E309" s="241" t="s">
        <v>19</v>
      </c>
      <c r="F309" s="242" t="s">
        <v>410</v>
      </c>
      <c r="G309" s="240"/>
      <c r="H309" s="243">
        <v>332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134</v>
      </c>
      <c r="AU309" s="249" t="s">
        <v>80</v>
      </c>
      <c r="AV309" s="13" t="s">
        <v>80</v>
      </c>
      <c r="AW309" s="13" t="s">
        <v>33</v>
      </c>
      <c r="AX309" s="13" t="s">
        <v>78</v>
      </c>
      <c r="AY309" s="249" t="s">
        <v>121</v>
      </c>
    </row>
    <row r="310" s="2" customFormat="1" ht="16.5" customHeight="1">
      <c r="A310" s="37"/>
      <c r="B310" s="38"/>
      <c r="C310" s="221" t="s">
        <v>411</v>
      </c>
      <c r="D310" s="221" t="s">
        <v>123</v>
      </c>
      <c r="E310" s="222" t="s">
        <v>412</v>
      </c>
      <c r="F310" s="223" t="s">
        <v>413</v>
      </c>
      <c r="G310" s="224" t="s">
        <v>217</v>
      </c>
      <c r="H310" s="225">
        <v>16</v>
      </c>
      <c r="I310" s="226"/>
      <c r="J310" s="227">
        <f>ROUND(I310*H310,2)</f>
        <v>0</v>
      </c>
      <c r="K310" s="223" t="s">
        <v>127</v>
      </c>
      <c r="L310" s="43"/>
      <c r="M310" s="228" t="s">
        <v>19</v>
      </c>
      <c r="N310" s="229" t="s">
        <v>43</v>
      </c>
      <c r="O310" s="83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2" t="s">
        <v>214</v>
      </c>
      <c r="AT310" s="232" t="s">
        <v>123</v>
      </c>
      <c r="AU310" s="232" t="s">
        <v>80</v>
      </c>
      <c r="AY310" s="16" t="s">
        <v>121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6" t="s">
        <v>78</v>
      </c>
      <c r="BK310" s="233">
        <f>ROUND(I310*H310,2)</f>
        <v>0</v>
      </c>
      <c r="BL310" s="16" t="s">
        <v>214</v>
      </c>
      <c r="BM310" s="232" t="s">
        <v>414</v>
      </c>
    </row>
    <row r="311" s="2" customFormat="1">
      <c r="A311" s="37"/>
      <c r="B311" s="38"/>
      <c r="C311" s="39"/>
      <c r="D311" s="234" t="s">
        <v>130</v>
      </c>
      <c r="E311" s="39"/>
      <c r="F311" s="235" t="s">
        <v>415</v>
      </c>
      <c r="G311" s="39"/>
      <c r="H311" s="39"/>
      <c r="I311" s="141"/>
      <c r="J311" s="39"/>
      <c r="K311" s="39"/>
      <c r="L311" s="43"/>
      <c r="M311" s="236"/>
      <c r="N311" s="237"/>
      <c r="O311" s="83"/>
      <c r="P311" s="83"/>
      <c r="Q311" s="83"/>
      <c r="R311" s="83"/>
      <c r="S311" s="83"/>
      <c r="T311" s="84"/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T311" s="16" t="s">
        <v>130</v>
      </c>
      <c r="AU311" s="16" t="s">
        <v>80</v>
      </c>
    </row>
    <row r="312" s="2" customFormat="1">
      <c r="A312" s="37"/>
      <c r="B312" s="38"/>
      <c r="C312" s="39"/>
      <c r="D312" s="234" t="s">
        <v>132</v>
      </c>
      <c r="E312" s="39"/>
      <c r="F312" s="238" t="s">
        <v>133</v>
      </c>
      <c r="G312" s="39"/>
      <c r="H312" s="39"/>
      <c r="I312" s="141"/>
      <c r="J312" s="39"/>
      <c r="K312" s="39"/>
      <c r="L312" s="43"/>
      <c r="M312" s="236"/>
      <c r="N312" s="237"/>
      <c r="O312" s="83"/>
      <c r="P312" s="83"/>
      <c r="Q312" s="83"/>
      <c r="R312" s="83"/>
      <c r="S312" s="83"/>
      <c r="T312" s="84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132</v>
      </c>
      <c r="AU312" s="16" t="s">
        <v>80</v>
      </c>
    </row>
    <row r="313" s="13" customFormat="1">
      <c r="A313" s="13"/>
      <c r="B313" s="239"/>
      <c r="C313" s="240"/>
      <c r="D313" s="234" t="s">
        <v>134</v>
      </c>
      <c r="E313" s="241" t="s">
        <v>19</v>
      </c>
      <c r="F313" s="242" t="s">
        <v>214</v>
      </c>
      <c r="G313" s="240"/>
      <c r="H313" s="243">
        <v>16</v>
      </c>
      <c r="I313" s="244"/>
      <c r="J313" s="240"/>
      <c r="K313" s="240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134</v>
      </c>
      <c r="AU313" s="249" t="s">
        <v>80</v>
      </c>
      <c r="AV313" s="13" t="s">
        <v>80</v>
      </c>
      <c r="AW313" s="13" t="s">
        <v>33</v>
      </c>
      <c r="AX313" s="13" t="s">
        <v>78</v>
      </c>
      <c r="AY313" s="249" t="s">
        <v>121</v>
      </c>
    </row>
    <row r="314" s="2" customFormat="1" ht="16.5" customHeight="1">
      <c r="A314" s="37"/>
      <c r="B314" s="38"/>
      <c r="C314" s="221" t="s">
        <v>416</v>
      </c>
      <c r="D314" s="221" t="s">
        <v>123</v>
      </c>
      <c r="E314" s="222" t="s">
        <v>417</v>
      </c>
      <c r="F314" s="223" t="s">
        <v>418</v>
      </c>
      <c r="G314" s="224" t="s">
        <v>169</v>
      </c>
      <c r="H314" s="225">
        <v>6</v>
      </c>
      <c r="I314" s="226"/>
      <c r="J314" s="227">
        <f>ROUND(I314*H314,2)</f>
        <v>0</v>
      </c>
      <c r="K314" s="223" t="s">
        <v>127</v>
      </c>
      <c r="L314" s="43"/>
      <c r="M314" s="228" t="s">
        <v>19</v>
      </c>
      <c r="N314" s="229" t="s">
        <v>43</v>
      </c>
      <c r="O314" s="83"/>
      <c r="P314" s="230">
        <f>O314*H314</f>
        <v>0</v>
      </c>
      <c r="Q314" s="230">
        <v>0.00031</v>
      </c>
      <c r="R314" s="230">
        <f>Q314*H314</f>
        <v>0.0018600000000000001</v>
      </c>
      <c r="S314" s="230">
        <v>0</v>
      </c>
      <c r="T314" s="23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2" t="s">
        <v>214</v>
      </c>
      <c r="AT314" s="232" t="s">
        <v>123</v>
      </c>
      <c r="AU314" s="232" t="s">
        <v>80</v>
      </c>
      <c r="AY314" s="16" t="s">
        <v>121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6" t="s">
        <v>78</v>
      </c>
      <c r="BK314" s="233">
        <f>ROUND(I314*H314,2)</f>
        <v>0</v>
      </c>
      <c r="BL314" s="16" t="s">
        <v>214</v>
      </c>
      <c r="BM314" s="232" t="s">
        <v>419</v>
      </c>
    </row>
    <row r="315" s="2" customFormat="1">
      <c r="A315" s="37"/>
      <c r="B315" s="38"/>
      <c r="C315" s="39"/>
      <c r="D315" s="234" t="s">
        <v>130</v>
      </c>
      <c r="E315" s="39"/>
      <c r="F315" s="235" t="s">
        <v>420</v>
      </c>
      <c r="G315" s="39"/>
      <c r="H315" s="39"/>
      <c r="I315" s="141"/>
      <c r="J315" s="39"/>
      <c r="K315" s="39"/>
      <c r="L315" s="43"/>
      <c r="M315" s="236"/>
      <c r="N315" s="237"/>
      <c r="O315" s="83"/>
      <c r="P315" s="83"/>
      <c r="Q315" s="83"/>
      <c r="R315" s="83"/>
      <c r="S315" s="83"/>
      <c r="T315" s="84"/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T315" s="16" t="s">
        <v>130</v>
      </c>
      <c r="AU315" s="16" t="s">
        <v>80</v>
      </c>
    </row>
    <row r="316" s="2" customFormat="1">
      <c r="A316" s="37"/>
      <c r="B316" s="38"/>
      <c r="C316" s="39"/>
      <c r="D316" s="234" t="s">
        <v>132</v>
      </c>
      <c r="E316" s="39"/>
      <c r="F316" s="238" t="s">
        <v>133</v>
      </c>
      <c r="G316" s="39"/>
      <c r="H316" s="39"/>
      <c r="I316" s="141"/>
      <c r="J316" s="39"/>
      <c r="K316" s="39"/>
      <c r="L316" s="43"/>
      <c r="M316" s="236"/>
      <c r="N316" s="237"/>
      <c r="O316" s="83"/>
      <c r="P316" s="83"/>
      <c r="Q316" s="83"/>
      <c r="R316" s="83"/>
      <c r="S316" s="83"/>
      <c r="T316" s="84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132</v>
      </c>
      <c r="AU316" s="16" t="s">
        <v>80</v>
      </c>
    </row>
    <row r="317" s="13" customFormat="1">
      <c r="A317" s="13"/>
      <c r="B317" s="239"/>
      <c r="C317" s="240"/>
      <c r="D317" s="234" t="s">
        <v>134</v>
      </c>
      <c r="E317" s="241" t="s">
        <v>19</v>
      </c>
      <c r="F317" s="242" t="s">
        <v>421</v>
      </c>
      <c r="G317" s="240"/>
      <c r="H317" s="243">
        <v>6</v>
      </c>
      <c r="I317" s="244"/>
      <c r="J317" s="240"/>
      <c r="K317" s="240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134</v>
      </c>
      <c r="AU317" s="249" t="s">
        <v>80</v>
      </c>
      <c r="AV317" s="13" t="s">
        <v>80</v>
      </c>
      <c r="AW317" s="13" t="s">
        <v>33</v>
      </c>
      <c r="AX317" s="13" t="s">
        <v>78</v>
      </c>
      <c r="AY317" s="249" t="s">
        <v>121</v>
      </c>
    </row>
    <row r="318" s="2" customFormat="1" ht="16.5" customHeight="1">
      <c r="A318" s="37"/>
      <c r="B318" s="38"/>
      <c r="C318" s="221" t="s">
        <v>220</v>
      </c>
      <c r="D318" s="221" t="s">
        <v>123</v>
      </c>
      <c r="E318" s="222" t="s">
        <v>422</v>
      </c>
      <c r="F318" s="223" t="s">
        <v>423</v>
      </c>
      <c r="G318" s="224" t="s">
        <v>160</v>
      </c>
      <c r="H318" s="225">
        <v>2.0259999999999998</v>
      </c>
      <c r="I318" s="226"/>
      <c r="J318" s="227">
        <f>ROUND(I318*H318,2)</f>
        <v>0</v>
      </c>
      <c r="K318" s="223" t="s">
        <v>127</v>
      </c>
      <c r="L318" s="43"/>
      <c r="M318" s="228" t="s">
        <v>19</v>
      </c>
      <c r="N318" s="229" t="s">
        <v>43</v>
      </c>
      <c r="O318" s="83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2" t="s">
        <v>214</v>
      </c>
      <c r="AT318" s="232" t="s">
        <v>123</v>
      </c>
      <c r="AU318" s="232" t="s">
        <v>80</v>
      </c>
      <c r="AY318" s="16" t="s">
        <v>121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6" t="s">
        <v>78</v>
      </c>
      <c r="BK318" s="233">
        <f>ROUND(I318*H318,2)</f>
        <v>0</v>
      </c>
      <c r="BL318" s="16" t="s">
        <v>214</v>
      </c>
      <c r="BM318" s="232" t="s">
        <v>424</v>
      </c>
    </row>
    <row r="319" s="2" customFormat="1">
      <c r="A319" s="37"/>
      <c r="B319" s="38"/>
      <c r="C319" s="39"/>
      <c r="D319" s="234" t="s">
        <v>130</v>
      </c>
      <c r="E319" s="39"/>
      <c r="F319" s="235" t="s">
        <v>425</v>
      </c>
      <c r="G319" s="39"/>
      <c r="H319" s="39"/>
      <c r="I319" s="141"/>
      <c r="J319" s="39"/>
      <c r="K319" s="39"/>
      <c r="L319" s="43"/>
      <c r="M319" s="236"/>
      <c r="N319" s="237"/>
      <c r="O319" s="83"/>
      <c r="P319" s="83"/>
      <c r="Q319" s="83"/>
      <c r="R319" s="83"/>
      <c r="S319" s="83"/>
      <c r="T319" s="84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130</v>
      </c>
      <c r="AU319" s="16" t="s">
        <v>80</v>
      </c>
    </row>
    <row r="320" s="2" customFormat="1">
      <c r="A320" s="37"/>
      <c r="B320" s="38"/>
      <c r="C320" s="39"/>
      <c r="D320" s="234" t="s">
        <v>132</v>
      </c>
      <c r="E320" s="39"/>
      <c r="F320" s="238" t="s">
        <v>133</v>
      </c>
      <c r="G320" s="39"/>
      <c r="H320" s="39"/>
      <c r="I320" s="141"/>
      <c r="J320" s="39"/>
      <c r="K320" s="39"/>
      <c r="L320" s="43"/>
      <c r="M320" s="236"/>
      <c r="N320" s="237"/>
      <c r="O320" s="83"/>
      <c r="P320" s="83"/>
      <c r="Q320" s="83"/>
      <c r="R320" s="83"/>
      <c r="S320" s="83"/>
      <c r="T320" s="84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6" t="s">
        <v>132</v>
      </c>
      <c r="AU320" s="16" t="s">
        <v>80</v>
      </c>
    </row>
    <row r="321" s="13" customFormat="1">
      <c r="A321" s="13"/>
      <c r="B321" s="239"/>
      <c r="C321" s="240"/>
      <c r="D321" s="234" t="s">
        <v>134</v>
      </c>
      <c r="E321" s="241" t="s">
        <v>19</v>
      </c>
      <c r="F321" s="242" t="s">
        <v>426</v>
      </c>
      <c r="G321" s="240"/>
      <c r="H321" s="243">
        <v>2.0259999999999998</v>
      </c>
      <c r="I321" s="244"/>
      <c r="J321" s="240"/>
      <c r="K321" s="240"/>
      <c r="L321" s="245"/>
      <c r="M321" s="246"/>
      <c r="N321" s="247"/>
      <c r="O321" s="247"/>
      <c r="P321" s="247"/>
      <c r="Q321" s="247"/>
      <c r="R321" s="247"/>
      <c r="S321" s="247"/>
      <c r="T321" s="24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134</v>
      </c>
      <c r="AU321" s="249" t="s">
        <v>80</v>
      </c>
      <c r="AV321" s="13" t="s">
        <v>80</v>
      </c>
      <c r="AW321" s="13" t="s">
        <v>33</v>
      </c>
      <c r="AX321" s="13" t="s">
        <v>78</v>
      </c>
      <c r="AY321" s="249" t="s">
        <v>121</v>
      </c>
    </row>
    <row r="322" s="2" customFormat="1" ht="16.5" customHeight="1">
      <c r="A322" s="37"/>
      <c r="B322" s="38"/>
      <c r="C322" s="221" t="s">
        <v>427</v>
      </c>
      <c r="D322" s="221" t="s">
        <v>123</v>
      </c>
      <c r="E322" s="222" t="s">
        <v>428</v>
      </c>
      <c r="F322" s="223" t="s">
        <v>429</v>
      </c>
      <c r="G322" s="224" t="s">
        <v>160</v>
      </c>
      <c r="H322" s="225">
        <v>0.38500000000000001</v>
      </c>
      <c r="I322" s="226"/>
      <c r="J322" s="227">
        <f>ROUND(I322*H322,2)</f>
        <v>0</v>
      </c>
      <c r="K322" s="223" t="s">
        <v>127</v>
      </c>
      <c r="L322" s="43"/>
      <c r="M322" s="228" t="s">
        <v>19</v>
      </c>
      <c r="N322" s="229" t="s">
        <v>43</v>
      </c>
      <c r="O322" s="83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32" t="s">
        <v>214</v>
      </c>
      <c r="AT322" s="232" t="s">
        <v>123</v>
      </c>
      <c r="AU322" s="232" t="s">
        <v>80</v>
      </c>
      <c r="AY322" s="16" t="s">
        <v>121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6" t="s">
        <v>78</v>
      </c>
      <c r="BK322" s="233">
        <f>ROUND(I322*H322,2)</f>
        <v>0</v>
      </c>
      <c r="BL322" s="16" t="s">
        <v>214</v>
      </c>
      <c r="BM322" s="232" t="s">
        <v>430</v>
      </c>
    </row>
    <row r="323" s="2" customFormat="1">
      <c r="A323" s="37"/>
      <c r="B323" s="38"/>
      <c r="C323" s="39"/>
      <c r="D323" s="234" t="s">
        <v>130</v>
      </c>
      <c r="E323" s="39"/>
      <c r="F323" s="235" t="s">
        <v>431</v>
      </c>
      <c r="G323" s="39"/>
      <c r="H323" s="39"/>
      <c r="I323" s="141"/>
      <c r="J323" s="39"/>
      <c r="K323" s="39"/>
      <c r="L323" s="43"/>
      <c r="M323" s="236"/>
      <c r="N323" s="237"/>
      <c r="O323" s="83"/>
      <c r="P323" s="83"/>
      <c r="Q323" s="83"/>
      <c r="R323" s="83"/>
      <c r="S323" s="83"/>
      <c r="T323" s="84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T323" s="16" t="s">
        <v>130</v>
      </c>
      <c r="AU323" s="16" t="s">
        <v>80</v>
      </c>
    </row>
    <row r="324" s="2" customFormat="1">
      <c r="A324" s="37"/>
      <c r="B324" s="38"/>
      <c r="C324" s="39"/>
      <c r="D324" s="234" t="s">
        <v>132</v>
      </c>
      <c r="E324" s="39"/>
      <c r="F324" s="238" t="s">
        <v>133</v>
      </c>
      <c r="G324" s="39"/>
      <c r="H324" s="39"/>
      <c r="I324" s="141"/>
      <c r="J324" s="39"/>
      <c r="K324" s="39"/>
      <c r="L324" s="43"/>
      <c r="M324" s="236"/>
      <c r="N324" s="237"/>
      <c r="O324" s="83"/>
      <c r="P324" s="83"/>
      <c r="Q324" s="83"/>
      <c r="R324" s="83"/>
      <c r="S324" s="83"/>
      <c r="T324" s="84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132</v>
      </c>
      <c r="AU324" s="16" t="s">
        <v>80</v>
      </c>
    </row>
    <row r="325" s="12" customFormat="1" ht="22.8" customHeight="1">
      <c r="A325" s="12"/>
      <c r="B325" s="205"/>
      <c r="C325" s="206"/>
      <c r="D325" s="207" t="s">
        <v>71</v>
      </c>
      <c r="E325" s="219" t="s">
        <v>432</v>
      </c>
      <c r="F325" s="219" t="s">
        <v>433</v>
      </c>
      <c r="G325" s="206"/>
      <c r="H325" s="206"/>
      <c r="I325" s="209"/>
      <c r="J325" s="220">
        <f>BK325</f>
        <v>0</v>
      </c>
      <c r="K325" s="206"/>
      <c r="L325" s="211"/>
      <c r="M325" s="212"/>
      <c r="N325" s="213"/>
      <c r="O325" s="213"/>
      <c r="P325" s="214">
        <f>SUM(P326:P488)</f>
        <v>0</v>
      </c>
      <c r="Q325" s="213"/>
      <c r="R325" s="214">
        <f>SUM(R326:R488)</f>
        <v>0.60872999999999999</v>
      </c>
      <c r="S325" s="213"/>
      <c r="T325" s="215">
        <f>SUM(T326:T488)</f>
        <v>0.44129999999999997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6" t="s">
        <v>80</v>
      </c>
      <c r="AT325" s="217" t="s">
        <v>71</v>
      </c>
      <c r="AU325" s="217" t="s">
        <v>78</v>
      </c>
      <c r="AY325" s="216" t="s">
        <v>121</v>
      </c>
      <c r="BK325" s="218">
        <f>SUM(BK326:BK488)</f>
        <v>0</v>
      </c>
    </row>
    <row r="326" s="2" customFormat="1" ht="16.5" customHeight="1">
      <c r="A326" s="37"/>
      <c r="B326" s="38"/>
      <c r="C326" s="221" t="s">
        <v>434</v>
      </c>
      <c r="D326" s="221" t="s">
        <v>123</v>
      </c>
      <c r="E326" s="222" t="s">
        <v>435</v>
      </c>
      <c r="F326" s="223" t="s">
        <v>436</v>
      </c>
      <c r="G326" s="224" t="s">
        <v>217</v>
      </c>
      <c r="H326" s="225">
        <v>74</v>
      </c>
      <c r="I326" s="226"/>
      <c r="J326" s="227">
        <f>ROUND(I326*H326,2)</f>
        <v>0</v>
      </c>
      <c r="K326" s="223" t="s">
        <v>127</v>
      </c>
      <c r="L326" s="43"/>
      <c r="M326" s="228" t="s">
        <v>19</v>
      </c>
      <c r="N326" s="229" t="s">
        <v>43</v>
      </c>
      <c r="O326" s="83"/>
      <c r="P326" s="230">
        <f>O326*H326</f>
        <v>0</v>
      </c>
      <c r="Q326" s="230">
        <v>0</v>
      </c>
      <c r="R326" s="230">
        <f>Q326*H326</f>
        <v>0</v>
      </c>
      <c r="S326" s="230">
        <v>0.0049699999999999996</v>
      </c>
      <c r="T326" s="231">
        <f>S326*H326</f>
        <v>0.36778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2" t="s">
        <v>214</v>
      </c>
      <c r="AT326" s="232" t="s">
        <v>123</v>
      </c>
      <c r="AU326" s="232" t="s">
        <v>80</v>
      </c>
      <c r="AY326" s="16" t="s">
        <v>121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6" t="s">
        <v>78</v>
      </c>
      <c r="BK326" s="233">
        <f>ROUND(I326*H326,2)</f>
        <v>0</v>
      </c>
      <c r="BL326" s="16" t="s">
        <v>214</v>
      </c>
      <c r="BM326" s="232" t="s">
        <v>437</v>
      </c>
    </row>
    <row r="327" s="2" customFormat="1">
      <c r="A327" s="37"/>
      <c r="B327" s="38"/>
      <c r="C327" s="39"/>
      <c r="D327" s="234" t="s">
        <v>130</v>
      </c>
      <c r="E327" s="39"/>
      <c r="F327" s="235" t="s">
        <v>438</v>
      </c>
      <c r="G327" s="39"/>
      <c r="H327" s="39"/>
      <c r="I327" s="141"/>
      <c r="J327" s="39"/>
      <c r="K327" s="39"/>
      <c r="L327" s="43"/>
      <c r="M327" s="236"/>
      <c r="N327" s="237"/>
      <c r="O327" s="83"/>
      <c r="P327" s="83"/>
      <c r="Q327" s="83"/>
      <c r="R327" s="83"/>
      <c r="S327" s="83"/>
      <c r="T327" s="84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130</v>
      </c>
      <c r="AU327" s="16" t="s">
        <v>80</v>
      </c>
    </row>
    <row r="328" s="2" customFormat="1">
      <c r="A328" s="37"/>
      <c r="B328" s="38"/>
      <c r="C328" s="39"/>
      <c r="D328" s="234" t="s">
        <v>132</v>
      </c>
      <c r="E328" s="39"/>
      <c r="F328" s="238" t="s">
        <v>133</v>
      </c>
      <c r="G328" s="39"/>
      <c r="H328" s="39"/>
      <c r="I328" s="141"/>
      <c r="J328" s="39"/>
      <c r="K328" s="39"/>
      <c r="L328" s="43"/>
      <c r="M328" s="236"/>
      <c r="N328" s="237"/>
      <c r="O328" s="83"/>
      <c r="P328" s="83"/>
      <c r="Q328" s="83"/>
      <c r="R328" s="83"/>
      <c r="S328" s="83"/>
      <c r="T328" s="84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16" t="s">
        <v>132</v>
      </c>
      <c r="AU328" s="16" t="s">
        <v>80</v>
      </c>
    </row>
    <row r="329" s="13" customFormat="1">
      <c r="A329" s="13"/>
      <c r="B329" s="239"/>
      <c r="C329" s="240"/>
      <c r="D329" s="234" t="s">
        <v>134</v>
      </c>
      <c r="E329" s="241" t="s">
        <v>19</v>
      </c>
      <c r="F329" s="242" t="s">
        <v>439</v>
      </c>
      <c r="G329" s="240"/>
      <c r="H329" s="243">
        <v>74</v>
      </c>
      <c r="I329" s="244"/>
      <c r="J329" s="240"/>
      <c r="K329" s="240"/>
      <c r="L329" s="245"/>
      <c r="M329" s="246"/>
      <c r="N329" s="247"/>
      <c r="O329" s="247"/>
      <c r="P329" s="247"/>
      <c r="Q329" s="247"/>
      <c r="R329" s="247"/>
      <c r="S329" s="247"/>
      <c r="T329" s="24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9" t="s">
        <v>134</v>
      </c>
      <c r="AU329" s="249" t="s">
        <v>80</v>
      </c>
      <c r="AV329" s="13" t="s">
        <v>80</v>
      </c>
      <c r="AW329" s="13" t="s">
        <v>33</v>
      </c>
      <c r="AX329" s="13" t="s">
        <v>78</v>
      </c>
      <c r="AY329" s="249" t="s">
        <v>121</v>
      </c>
    </row>
    <row r="330" s="2" customFormat="1" ht="16.5" customHeight="1">
      <c r="A330" s="37"/>
      <c r="B330" s="38"/>
      <c r="C330" s="221" t="s">
        <v>440</v>
      </c>
      <c r="D330" s="221" t="s">
        <v>123</v>
      </c>
      <c r="E330" s="222" t="s">
        <v>441</v>
      </c>
      <c r="F330" s="223" t="s">
        <v>442</v>
      </c>
      <c r="G330" s="224" t="s">
        <v>217</v>
      </c>
      <c r="H330" s="225">
        <v>188</v>
      </c>
      <c r="I330" s="226"/>
      <c r="J330" s="227">
        <f>ROUND(I330*H330,2)</f>
        <v>0</v>
      </c>
      <c r="K330" s="223" t="s">
        <v>127</v>
      </c>
      <c r="L330" s="43"/>
      <c r="M330" s="228" t="s">
        <v>19</v>
      </c>
      <c r="N330" s="229" t="s">
        <v>43</v>
      </c>
      <c r="O330" s="83"/>
      <c r="P330" s="230">
        <f>O330*H330</f>
        <v>0</v>
      </c>
      <c r="Q330" s="230">
        <v>0</v>
      </c>
      <c r="R330" s="230">
        <f>Q330*H330</f>
        <v>0</v>
      </c>
      <c r="S330" s="230">
        <v>0.00027999999999999998</v>
      </c>
      <c r="T330" s="231">
        <f>S330*H330</f>
        <v>0.052639999999999992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2" t="s">
        <v>214</v>
      </c>
      <c r="AT330" s="232" t="s">
        <v>123</v>
      </c>
      <c r="AU330" s="232" t="s">
        <v>80</v>
      </c>
      <c r="AY330" s="16" t="s">
        <v>121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6" t="s">
        <v>78</v>
      </c>
      <c r="BK330" s="233">
        <f>ROUND(I330*H330,2)</f>
        <v>0</v>
      </c>
      <c r="BL330" s="16" t="s">
        <v>214</v>
      </c>
      <c r="BM330" s="232" t="s">
        <v>443</v>
      </c>
    </row>
    <row r="331" s="2" customFormat="1">
      <c r="A331" s="37"/>
      <c r="B331" s="38"/>
      <c r="C331" s="39"/>
      <c r="D331" s="234" t="s">
        <v>130</v>
      </c>
      <c r="E331" s="39"/>
      <c r="F331" s="235" t="s">
        <v>444</v>
      </c>
      <c r="G331" s="39"/>
      <c r="H331" s="39"/>
      <c r="I331" s="141"/>
      <c r="J331" s="39"/>
      <c r="K331" s="39"/>
      <c r="L331" s="43"/>
      <c r="M331" s="236"/>
      <c r="N331" s="237"/>
      <c r="O331" s="83"/>
      <c r="P331" s="83"/>
      <c r="Q331" s="83"/>
      <c r="R331" s="83"/>
      <c r="S331" s="83"/>
      <c r="T331" s="84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130</v>
      </c>
      <c r="AU331" s="16" t="s">
        <v>80</v>
      </c>
    </row>
    <row r="332" s="2" customFormat="1">
      <c r="A332" s="37"/>
      <c r="B332" s="38"/>
      <c r="C332" s="39"/>
      <c r="D332" s="234" t="s">
        <v>132</v>
      </c>
      <c r="E332" s="39"/>
      <c r="F332" s="238" t="s">
        <v>133</v>
      </c>
      <c r="G332" s="39"/>
      <c r="H332" s="39"/>
      <c r="I332" s="141"/>
      <c r="J332" s="39"/>
      <c r="K332" s="39"/>
      <c r="L332" s="43"/>
      <c r="M332" s="236"/>
      <c r="N332" s="237"/>
      <c r="O332" s="83"/>
      <c r="P332" s="83"/>
      <c r="Q332" s="83"/>
      <c r="R332" s="83"/>
      <c r="S332" s="83"/>
      <c r="T332" s="84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132</v>
      </c>
      <c r="AU332" s="16" t="s">
        <v>80</v>
      </c>
    </row>
    <row r="333" s="13" customFormat="1">
      <c r="A333" s="13"/>
      <c r="B333" s="239"/>
      <c r="C333" s="240"/>
      <c r="D333" s="234" t="s">
        <v>134</v>
      </c>
      <c r="E333" s="241" t="s">
        <v>19</v>
      </c>
      <c r="F333" s="242" t="s">
        <v>445</v>
      </c>
      <c r="G333" s="240"/>
      <c r="H333" s="243">
        <v>188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9" t="s">
        <v>134</v>
      </c>
      <c r="AU333" s="249" t="s">
        <v>80</v>
      </c>
      <c r="AV333" s="13" t="s">
        <v>80</v>
      </c>
      <c r="AW333" s="13" t="s">
        <v>33</v>
      </c>
      <c r="AX333" s="13" t="s">
        <v>78</v>
      </c>
      <c r="AY333" s="249" t="s">
        <v>121</v>
      </c>
    </row>
    <row r="334" s="2" customFormat="1" ht="16.5" customHeight="1">
      <c r="A334" s="37"/>
      <c r="B334" s="38"/>
      <c r="C334" s="221" t="s">
        <v>446</v>
      </c>
      <c r="D334" s="221" t="s">
        <v>123</v>
      </c>
      <c r="E334" s="222" t="s">
        <v>447</v>
      </c>
      <c r="F334" s="223" t="s">
        <v>448</v>
      </c>
      <c r="G334" s="224" t="s">
        <v>217</v>
      </c>
      <c r="H334" s="225">
        <v>72</v>
      </c>
      <c r="I334" s="226"/>
      <c r="J334" s="227">
        <f>ROUND(I334*H334,2)</f>
        <v>0</v>
      </c>
      <c r="K334" s="223" t="s">
        <v>127</v>
      </c>
      <c r="L334" s="43"/>
      <c r="M334" s="228" t="s">
        <v>19</v>
      </c>
      <c r="N334" s="229" t="s">
        <v>43</v>
      </c>
      <c r="O334" s="83"/>
      <c r="P334" s="230">
        <f>O334*H334</f>
        <v>0</v>
      </c>
      <c r="Q334" s="230">
        <v>0</v>
      </c>
      <c r="R334" s="230">
        <f>Q334*H334</f>
        <v>0</v>
      </c>
      <c r="S334" s="230">
        <v>0.00029</v>
      </c>
      <c r="T334" s="231">
        <f>S334*H334</f>
        <v>0.020879999999999999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32" t="s">
        <v>214</v>
      </c>
      <c r="AT334" s="232" t="s">
        <v>123</v>
      </c>
      <c r="AU334" s="232" t="s">
        <v>80</v>
      </c>
      <c r="AY334" s="16" t="s">
        <v>121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6" t="s">
        <v>78</v>
      </c>
      <c r="BK334" s="233">
        <f>ROUND(I334*H334,2)</f>
        <v>0</v>
      </c>
      <c r="BL334" s="16" t="s">
        <v>214</v>
      </c>
      <c r="BM334" s="232" t="s">
        <v>449</v>
      </c>
    </row>
    <row r="335" s="2" customFormat="1">
      <c r="A335" s="37"/>
      <c r="B335" s="38"/>
      <c r="C335" s="39"/>
      <c r="D335" s="234" t="s">
        <v>130</v>
      </c>
      <c r="E335" s="39"/>
      <c r="F335" s="235" t="s">
        <v>450</v>
      </c>
      <c r="G335" s="39"/>
      <c r="H335" s="39"/>
      <c r="I335" s="141"/>
      <c r="J335" s="39"/>
      <c r="K335" s="39"/>
      <c r="L335" s="43"/>
      <c r="M335" s="236"/>
      <c r="N335" s="237"/>
      <c r="O335" s="83"/>
      <c r="P335" s="83"/>
      <c r="Q335" s="83"/>
      <c r="R335" s="83"/>
      <c r="S335" s="83"/>
      <c r="T335" s="84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130</v>
      </c>
      <c r="AU335" s="16" t="s">
        <v>80</v>
      </c>
    </row>
    <row r="336" s="2" customFormat="1">
      <c r="A336" s="37"/>
      <c r="B336" s="38"/>
      <c r="C336" s="39"/>
      <c r="D336" s="234" t="s">
        <v>132</v>
      </c>
      <c r="E336" s="39"/>
      <c r="F336" s="238" t="s">
        <v>133</v>
      </c>
      <c r="G336" s="39"/>
      <c r="H336" s="39"/>
      <c r="I336" s="141"/>
      <c r="J336" s="39"/>
      <c r="K336" s="39"/>
      <c r="L336" s="43"/>
      <c r="M336" s="236"/>
      <c r="N336" s="237"/>
      <c r="O336" s="83"/>
      <c r="P336" s="83"/>
      <c r="Q336" s="83"/>
      <c r="R336" s="83"/>
      <c r="S336" s="83"/>
      <c r="T336" s="84"/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T336" s="16" t="s">
        <v>132</v>
      </c>
      <c r="AU336" s="16" t="s">
        <v>80</v>
      </c>
    </row>
    <row r="337" s="13" customFormat="1">
      <c r="A337" s="13"/>
      <c r="B337" s="239"/>
      <c r="C337" s="240"/>
      <c r="D337" s="234" t="s">
        <v>134</v>
      </c>
      <c r="E337" s="241" t="s">
        <v>19</v>
      </c>
      <c r="F337" s="242" t="s">
        <v>451</v>
      </c>
      <c r="G337" s="240"/>
      <c r="H337" s="243">
        <v>72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9" t="s">
        <v>134</v>
      </c>
      <c r="AU337" s="249" t="s">
        <v>80</v>
      </c>
      <c r="AV337" s="13" t="s">
        <v>80</v>
      </c>
      <c r="AW337" s="13" t="s">
        <v>33</v>
      </c>
      <c r="AX337" s="13" t="s">
        <v>78</v>
      </c>
      <c r="AY337" s="249" t="s">
        <v>121</v>
      </c>
    </row>
    <row r="338" s="2" customFormat="1" ht="16.5" customHeight="1">
      <c r="A338" s="37"/>
      <c r="B338" s="38"/>
      <c r="C338" s="221" t="s">
        <v>452</v>
      </c>
      <c r="D338" s="221" t="s">
        <v>123</v>
      </c>
      <c r="E338" s="222" t="s">
        <v>453</v>
      </c>
      <c r="F338" s="223" t="s">
        <v>454</v>
      </c>
      <c r="G338" s="224" t="s">
        <v>217</v>
      </c>
      <c r="H338" s="225">
        <v>6</v>
      </c>
      <c r="I338" s="226"/>
      <c r="J338" s="227">
        <f>ROUND(I338*H338,2)</f>
        <v>0</v>
      </c>
      <c r="K338" s="223" t="s">
        <v>127</v>
      </c>
      <c r="L338" s="43"/>
      <c r="M338" s="228" t="s">
        <v>19</v>
      </c>
      <c r="N338" s="229" t="s">
        <v>43</v>
      </c>
      <c r="O338" s="83"/>
      <c r="P338" s="230">
        <f>O338*H338</f>
        <v>0</v>
      </c>
      <c r="Q338" s="230">
        <v>0.0015</v>
      </c>
      <c r="R338" s="230">
        <f>Q338*H338</f>
        <v>0.0090000000000000011</v>
      </c>
      <c r="S338" s="230">
        <v>0</v>
      </c>
      <c r="T338" s="23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32" t="s">
        <v>214</v>
      </c>
      <c r="AT338" s="232" t="s">
        <v>123</v>
      </c>
      <c r="AU338" s="232" t="s">
        <v>80</v>
      </c>
      <c r="AY338" s="16" t="s">
        <v>121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6" t="s">
        <v>78</v>
      </c>
      <c r="BK338" s="233">
        <f>ROUND(I338*H338,2)</f>
        <v>0</v>
      </c>
      <c r="BL338" s="16" t="s">
        <v>214</v>
      </c>
      <c r="BM338" s="232" t="s">
        <v>455</v>
      </c>
    </row>
    <row r="339" s="2" customFormat="1">
      <c r="A339" s="37"/>
      <c r="B339" s="38"/>
      <c r="C339" s="39"/>
      <c r="D339" s="234" t="s">
        <v>130</v>
      </c>
      <c r="E339" s="39"/>
      <c r="F339" s="235" t="s">
        <v>456</v>
      </c>
      <c r="G339" s="39"/>
      <c r="H339" s="39"/>
      <c r="I339" s="141"/>
      <c r="J339" s="39"/>
      <c r="K339" s="39"/>
      <c r="L339" s="43"/>
      <c r="M339" s="236"/>
      <c r="N339" s="237"/>
      <c r="O339" s="83"/>
      <c r="P339" s="83"/>
      <c r="Q339" s="83"/>
      <c r="R339" s="83"/>
      <c r="S339" s="83"/>
      <c r="T339" s="84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130</v>
      </c>
      <c r="AU339" s="16" t="s">
        <v>80</v>
      </c>
    </row>
    <row r="340" s="2" customFormat="1">
      <c r="A340" s="37"/>
      <c r="B340" s="38"/>
      <c r="C340" s="39"/>
      <c r="D340" s="234" t="s">
        <v>132</v>
      </c>
      <c r="E340" s="39"/>
      <c r="F340" s="238" t="s">
        <v>133</v>
      </c>
      <c r="G340" s="39"/>
      <c r="H340" s="39"/>
      <c r="I340" s="141"/>
      <c r="J340" s="39"/>
      <c r="K340" s="39"/>
      <c r="L340" s="43"/>
      <c r="M340" s="236"/>
      <c r="N340" s="237"/>
      <c r="O340" s="83"/>
      <c r="P340" s="83"/>
      <c r="Q340" s="83"/>
      <c r="R340" s="83"/>
      <c r="S340" s="83"/>
      <c r="T340" s="84"/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T340" s="16" t="s">
        <v>132</v>
      </c>
      <c r="AU340" s="16" t="s">
        <v>80</v>
      </c>
    </row>
    <row r="341" s="13" customFormat="1">
      <c r="A341" s="13"/>
      <c r="B341" s="239"/>
      <c r="C341" s="240"/>
      <c r="D341" s="234" t="s">
        <v>134</v>
      </c>
      <c r="E341" s="241" t="s">
        <v>19</v>
      </c>
      <c r="F341" s="242" t="s">
        <v>156</v>
      </c>
      <c r="G341" s="240"/>
      <c r="H341" s="243">
        <v>6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9" t="s">
        <v>134</v>
      </c>
      <c r="AU341" s="249" t="s">
        <v>80</v>
      </c>
      <c r="AV341" s="13" t="s">
        <v>80</v>
      </c>
      <c r="AW341" s="13" t="s">
        <v>33</v>
      </c>
      <c r="AX341" s="13" t="s">
        <v>78</v>
      </c>
      <c r="AY341" s="249" t="s">
        <v>121</v>
      </c>
    </row>
    <row r="342" s="2" customFormat="1" ht="16.5" customHeight="1">
      <c r="A342" s="37"/>
      <c r="B342" s="38"/>
      <c r="C342" s="221" t="s">
        <v>457</v>
      </c>
      <c r="D342" s="221" t="s">
        <v>123</v>
      </c>
      <c r="E342" s="222" t="s">
        <v>458</v>
      </c>
      <c r="F342" s="223" t="s">
        <v>459</v>
      </c>
      <c r="G342" s="224" t="s">
        <v>217</v>
      </c>
      <c r="H342" s="225">
        <v>24</v>
      </c>
      <c r="I342" s="226"/>
      <c r="J342" s="227">
        <f>ROUND(I342*H342,2)</f>
        <v>0</v>
      </c>
      <c r="K342" s="223" t="s">
        <v>127</v>
      </c>
      <c r="L342" s="43"/>
      <c r="M342" s="228" t="s">
        <v>19</v>
      </c>
      <c r="N342" s="229" t="s">
        <v>43</v>
      </c>
      <c r="O342" s="83"/>
      <c r="P342" s="230">
        <f>O342*H342</f>
        <v>0</v>
      </c>
      <c r="Q342" s="230">
        <v>0.0019400000000000001</v>
      </c>
      <c r="R342" s="230">
        <f>Q342*H342</f>
        <v>0.046560000000000004</v>
      </c>
      <c r="S342" s="230">
        <v>0</v>
      </c>
      <c r="T342" s="231">
        <f>S342*H342</f>
        <v>0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32" t="s">
        <v>214</v>
      </c>
      <c r="AT342" s="232" t="s">
        <v>123</v>
      </c>
      <c r="AU342" s="232" t="s">
        <v>80</v>
      </c>
      <c r="AY342" s="16" t="s">
        <v>121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6" t="s">
        <v>78</v>
      </c>
      <c r="BK342" s="233">
        <f>ROUND(I342*H342,2)</f>
        <v>0</v>
      </c>
      <c r="BL342" s="16" t="s">
        <v>214</v>
      </c>
      <c r="BM342" s="232" t="s">
        <v>460</v>
      </c>
    </row>
    <row r="343" s="2" customFormat="1">
      <c r="A343" s="37"/>
      <c r="B343" s="38"/>
      <c r="C343" s="39"/>
      <c r="D343" s="234" t="s">
        <v>130</v>
      </c>
      <c r="E343" s="39"/>
      <c r="F343" s="235" t="s">
        <v>461</v>
      </c>
      <c r="G343" s="39"/>
      <c r="H343" s="39"/>
      <c r="I343" s="141"/>
      <c r="J343" s="39"/>
      <c r="K343" s="39"/>
      <c r="L343" s="43"/>
      <c r="M343" s="236"/>
      <c r="N343" s="237"/>
      <c r="O343" s="83"/>
      <c r="P343" s="83"/>
      <c r="Q343" s="83"/>
      <c r="R343" s="83"/>
      <c r="S343" s="83"/>
      <c r="T343" s="84"/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T343" s="16" t="s">
        <v>130</v>
      </c>
      <c r="AU343" s="16" t="s">
        <v>80</v>
      </c>
    </row>
    <row r="344" s="2" customFormat="1">
      <c r="A344" s="37"/>
      <c r="B344" s="38"/>
      <c r="C344" s="39"/>
      <c r="D344" s="234" t="s">
        <v>132</v>
      </c>
      <c r="E344" s="39"/>
      <c r="F344" s="238" t="s">
        <v>133</v>
      </c>
      <c r="G344" s="39"/>
      <c r="H344" s="39"/>
      <c r="I344" s="141"/>
      <c r="J344" s="39"/>
      <c r="K344" s="39"/>
      <c r="L344" s="43"/>
      <c r="M344" s="236"/>
      <c r="N344" s="237"/>
      <c r="O344" s="83"/>
      <c r="P344" s="83"/>
      <c r="Q344" s="83"/>
      <c r="R344" s="83"/>
      <c r="S344" s="83"/>
      <c r="T344" s="84"/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T344" s="16" t="s">
        <v>132</v>
      </c>
      <c r="AU344" s="16" t="s">
        <v>80</v>
      </c>
    </row>
    <row r="345" s="13" customFormat="1">
      <c r="A345" s="13"/>
      <c r="B345" s="239"/>
      <c r="C345" s="240"/>
      <c r="D345" s="234" t="s">
        <v>134</v>
      </c>
      <c r="E345" s="241" t="s">
        <v>19</v>
      </c>
      <c r="F345" s="242" t="s">
        <v>265</v>
      </c>
      <c r="G345" s="240"/>
      <c r="H345" s="243">
        <v>24</v>
      </c>
      <c r="I345" s="244"/>
      <c r="J345" s="240"/>
      <c r="K345" s="240"/>
      <c r="L345" s="245"/>
      <c r="M345" s="246"/>
      <c r="N345" s="247"/>
      <c r="O345" s="247"/>
      <c r="P345" s="247"/>
      <c r="Q345" s="247"/>
      <c r="R345" s="247"/>
      <c r="S345" s="247"/>
      <c r="T345" s="248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9" t="s">
        <v>134</v>
      </c>
      <c r="AU345" s="249" t="s">
        <v>80</v>
      </c>
      <c r="AV345" s="13" t="s">
        <v>80</v>
      </c>
      <c r="AW345" s="13" t="s">
        <v>33</v>
      </c>
      <c r="AX345" s="13" t="s">
        <v>78</v>
      </c>
      <c r="AY345" s="249" t="s">
        <v>121</v>
      </c>
    </row>
    <row r="346" s="2" customFormat="1" ht="16.5" customHeight="1">
      <c r="A346" s="37"/>
      <c r="B346" s="38"/>
      <c r="C346" s="221" t="s">
        <v>462</v>
      </c>
      <c r="D346" s="221" t="s">
        <v>123</v>
      </c>
      <c r="E346" s="222" t="s">
        <v>463</v>
      </c>
      <c r="F346" s="223" t="s">
        <v>464</v>
      </c>
      <c r="G346" s="224" t="s">
        <v>217</v>
      </c>
      <c r="H346" s="225">
        <v>30</v>
      </c>
      <c r="I346" s="226"/>
      <c r="J346" s="227">
        <f>ROUND(I346*H346,2)</f>
        <v>0</v>
      </c>
      <c r="K346" s="223" t="s">
        <v>127</v>
      </c>
      <c r="L346" s="43"/>
      <c r="M346" s="228" t="s">
        <v>19</v>
      </c>
      <c r="N346" s="229" t="s">
        <v>43</v>
      </c>
      <c r="O346" s="83"/>
      <c r="P346" s="230">
        <f>O346*H346</f>
        <v>0</v>
      </c>
      <c r="Q346" s="230">
        <v>0.00029</v>
      </c>
      <c r="R346" s="230">
        <f>Q346*H346</f>
        <v>0.0086999999999999994</v>
      </c>
      <c r="S346" s="230">
        <v>0</v>
      </c>
      <c r="T346" s="23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32" t="s">
        <v>214</v>
      </c>
      <c r="AT346" s="232" t="s">
        <v>123</v>
      </c>
      <c r="AU346" s="232" t="s">
        <v>80</v>
      </c>
      <c r="AY346" s="16" t="s">
        <v>121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6" t="s">
        <v>78</v>
      </c>
      <c r="BK346" s="233">
        <f>ROUND(I346*H346,2)</f>
        <v>0</v>
      </c>
      <c r="BL346" s="16" t="s">
        <v>214</v>
      </c>
      <c r="BM346" s="232" t="s">
        <v>465</v>
      </c>
    </row>
    <row r="347" s="2" customFormat="1">
      <c r="A347" s="37"/>
      <c r="B347" s="38"/>
      <c r="C347" s="39"/>
      <c r="D347" s="234" t="s">
        <v>130</v>
      </c>
      <c r="E347" s="39"/>
      <c r="F347" s="235" t="s">
        <v>466</v>
      </c>
      <c r="G347" s="39"/>
      <c r="H347" s="39"/>
      <c r="I347" s="141"/>
      <c r="J347" s="39"/>
      <c r="K347" s="39"/>
      <c r="L347" s="43"/>
      <c r="M347" s="236"/>
      <c r="N347" s="237"/>
      <c r="O347" s="83"/>
      <c r="P347" s="83"/>
      <c r="Q347" s="83"/>
      <c r="R347" s="83"/>
      <c r="S347" s="83"/>
      <c r="T347" s="84"/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T347" s="16" t="s">
        <v>130</v>
      </c>
      <c r="AU347" s="16" t="s">
        <v>80</v>
      </c>
    </row>
    <row r="348" s="2" customFormat="1">
      <c r="A348" s="37"/>
      <c r="B348" s="38"/>
      <c r="C348" s="39"/>
      <c r="D348" s="234" t="s">
        <v>132</v>
      </c>
      <c r="E348" s="39"/>
      <c r="F348" s="238" t="s">
        <v>133</v>
      </c>
      <c r="G348" s="39"/>
      <c r="H348" s="39"/>
      <c r="I348" s="141"/>
      <c r="J348" s="39"/>
      <c r="K348" s="39"/>
      <c r="L348" s="43"/>
      <c r="M348" s="236"/>
      <c r="N348" s="237"/>
      <c r="O348" s="83"/>
      <c r="P348" s="83"/>
      <c r="Q348" s="83"/>
      <c r="R348" s="83"/>
      <c r="S348" s="83"/>
      <c r="T348" s="84"/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T348" s="16" t="s">
        <v>132</v>
      </c>
      <c r="AU348" s="16" t="s">
        <v>80</v>
      </c>
    </row>
    <row r="349" s="13" customFormat="1">
      <c r="A349" s="13"/>
      <c r="B349" s="239"/>
      <c r="C349" s="240"/>
      <c r="D349" s="234" t="s">
        <v>134</v>
      </c>
      <c r="E349" s="241" t="s">
        <v>19</v>
      </c>
      <c r="F349" s="242" t="s">
        <v>467</v>
      </c>
      <c r="G349" s="240"/>
      <c r="H349" s="243">
        <v>30</v>
      </c>
      <c r="I349" s="244"/>
      <c r="J349" s="240"/>
      <c r="K349" s="240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134</v>
      </c>
      <c r="AU349" s="249" t="s">
        <v>80</v>
      </c>
      <c r="AV349" s="13" t="s">
        <v>80</v>
      </c>
      <c r="AW349" s="13" t="s">
        <v>33</v>
      </c>
      <c r="AX349" s="13" t="s">
        <v>78</v>
      </c>
      <c r="AY349" s="249" t="s">
        <v>121</v>
      </c>
    </row>
    <row r="350" s="2" customFormat="1" ht="16.5" customHeight="1">
      <c r="A350" s="37"/>
      <c r="B350" s="38"/>
      <c r="C350" s="221" t="s">
        <v>468</v>
      </c>
      <c r="D350" s="221" t="s">
        <v>123</v>
      </c>
      <c r="E350" s="222" t="s">
        <v>469</v>
      </c>
      <c r="F350" s="223" t="s">
        <v>470</v>
      </c>
      <c r="G350" s="224" t="s">
        <v>217</v>
      </c>
      <c r="H350" s="225">
        <v>188</v>
      </c>
      <c r="I350" s="226"/>
      <c r="J350" s="227">
        <f>ROUND(I350*H350,2)</f>
        <v>0</v>
      </c>
      <c r="K350" s="223" t="s">
        <v>127</v>
      </c>
      <c r="L350" s="43"/>
      <c r="M350" s="228" t="s">
        <v>19</v>
      </c>
      <c r="N350" s="229" t="s">
        <v>43</v>
      </c>
      <c r="O350" s="83"/>
      <c r="P350" s="230">
        <f>O350*H350</f>
        <v>0</v>
      </c>
      <c r="Q350" s="230">
        <v>0.00033</v>
      </c>
      <c r="R350" s="230">
        <f>Q350*H350</f>
        <v>0.062039999999999998</v>
      </c>
      <c r="S350" s="230">
        <v>0</v>
      </c>
      <c r="T350" s="23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32" t="s">
        <v>214</v>
      </c>
      <c r="AT350" s="232" t="s">
        <v>123</v>
      </c>
      <c r="AU350" s="232" t="s">
        <v>80</v>
      </c>
      <c r="AY350" s="16" t="s">
        <v>121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6" t="s">
        <v>78</v>
      </c>
      <c r="BK350" s="233">
        <f>ROUND(I350*H350,2)</f>
        <v>0</v>
      </c>
      <c r="BL350" s="16" t="s">
        <v>214</v>
      </c>
      <c r="BM350" s="232" t="s">
        <v>471</v>
      </c>
    </row>
    <row r="351" s="2" customFormat="1">
      <c r="A351" s="37"/>
      <c r="B351" s="38"/>
      <c r="C351" s="39"/>
      <c r="D351" s="234" t="s">
        <v>130</v>
      </c>
      <c r="E351" s="39"/>
      <c r="F351" s="235" t="s">
        <v>472</v>
      </c>
      <c r="G351" s="39"/>
      <c r="H351" s="39"/>
      <c r="I351" s="141"/>
      <c r="J351" s="39"/>
      <c r="K351" s="39"/>
      <c r="L351" s="43"/>
      <c r="M351" s="236"/>
      <c r="N351" s="237"/>
      <c r="O351" s="83"/>
      <c r="P351" s="83"/>
      <c r="Q351" s="83"/>
      <c r="R351" s="83"/>
      <c r="S351" s="83"/>
      <c r="T351" s="84"/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T351" s="16" t="s">
        <v>130</v>
      </c>
      <c r="AU351" s="16" t="s">
        <v>80</v>
      </c>
    </row>
    <row r="352" s="2" customFormat="1">
      <c r="A352" s="37"/>
      <c r="B352" s="38"/>
      <c r="C352" s="39"/>
      <c r="D352" s="234" t="s">
        <v>132</v>
      </c>
      <c r="E352" s="39"/>
      <c r="F352" s="238" t="s">
        <v>133</v>
      </c>
      <c r="G352" s="39"/>
      <c r="H352" s="39"/>
      <c r="I352" s="141"/>
      <c r="J352" s="39"/>
      <c r="K352" s="39"/>
      <c r="L352" s="43"/>
      <c r="M352" s="236"/>
      <c r="N352" s="237"/>
      <c r="O352" s="83"/>
      <c r="P352" s="83"/>
      <c r="Q352" s="83"/>
      <c r="R352" s="83"/>
      <c r="S352" s="83"/>
      <c r="T352" s="84"/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T352" s="16" t="s">
        <v>132</v>
      </c>
      <c r="AU352" s="16" t="s">
        <v>80</v>
      </c>
    </row>
    <row r="353" s="13" customFormat="1">
      <c r="A353" s="13"/>
      <c r="B353" s="239"/>
      <c r="C353" s="240"/>
      <c r="D353" s="234" t="s">
        <v>134</v>
      </c>
      <c r="E353" s="241" t="s">
        <v>19</v>
      </c>
      <c r="F353" s="242" t="s">
        <v>445</v>
      </c>
      <c r="G353" s="240"/>
      <c r="H353" s="243">
        <v>188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134</v>
      </c>
      <c r="AU353" s="249" t="s">
        <v>80</v>
      </c>
      <c r="AV353" s="13" t="s">
        <v>80</v>
      </c>
      <c r="AW353" s="13" t="s">
        <v>33</v>
      </c>
      <c r="AX353" s="13" t="s">
        <v>78</v>
      </c>
      <c r="AY353" s="249" t="s">
        <v>121</v>
      </c>
    </row>
    <row r="354" s="2" customFormat="1" ht="16.5" customHeight="1">
      <c r="A354" s="37"/>
      <c r="B354" s="38"/>
      <c r="C354" s="250" t="s">
        <v>473</v>
      </c>
      <c r="D354" s="250" t="s">
        <v>157</v>
      </c>
      <c r="E354" s="251" t="s">
        <v>474</v>
      </c>
      <c r="F354" s="252" t="s">
        <v>475</v>
      </c>
      <c r="G354" s="253" t="s">
        <v>217</v>
      </c>
      <c r="H354" s="254">
        <v>188</v>
      </c>
      <c r="I354" s="255"/>
      <c r="J354" s="256">
        <f>ROUND(I354*H354,2)</f>
        <v>0</v>
      </c>
      <c r="K354" s="252" t="s">
        <v>127</v>
      </c>
      <c r="L354" s="257"/>
      <c r="M354" s="258" t="s">
        <v>19</v>
      </c>
      <c r="N354" s="259" t="s">
        <v>43</v>
      </c>
      <c r="O354" s="83"/>
      <c r="P354" s="230">
        <f>O354*H354</f>
        <v>0</v>
      </c>
      <c r="Q354" s="230">
        <v>0.00014999999999999999</v>
      </c>
      <c r="R354" s="230">
        <f>Q354*H354</f>
        <v>0.028199999999999996</v>
      </c>
      <c r="S354" s="230">
        <v>0</v>
      </c>
      <c r="T354" s="23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32" t="s">
        <v>290</v>
      </c>
      <c r="AT354" s="232" t="s">
        <v>157</v>
      </c>
      <c r="AU354" s="232" t="s">
        <v>80</v>
      </c>
      <c r="AY354" s="16" t="s">
        <v>121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6" t="s">
        <v>78</v>
      </c>
      <c r="BK354" s="233">
        <f>ROUND(I354*H354,2)</f>
        <v>0</v>
      </c>
      <c r="BL354" s="16" t="s">
        <v>214</v>
      </c>
      <c r="BM354" s="232" t="s">
        <v>476</v>
      </c>
    </row>
    <row r="355" s="2" customFormat="1">
      <c r="A355" s="37"/>
      <c r="B355" s="38"/>
      <c r="C355" s="39"/>
      <c r="D355" s="234" t="s">
        <v>130</v>
      </c>
      <c r="E355" s="39"/>
      <c r="F355" s="235" t="s">
        <v>477</v>
      </c>
      <c r="G355" s="39"/>
      <c r="H355" s="39"/>
      <c r="I355" s="141"/>
      <c r="J355" s="39"/>
      <c r="K355" s="39"/>
      <c r="L355" s="43"/>
      <c r="M355" s="236"/>
      <c r="N355" s="237"/>
      <c r="O355" s="83"/>
      <c r="P355" s="83"/>
      <c r="Q355" s="83"/>
      <c r="R355" s="83"/>
      <c r="S355" s="83"/>
      <c r="T355" s="84"/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T355" s="16" t="s">
        <v>130</v>
      </c>
      <c r="AU355" s="16" t="s">
        <v>80</v>
      </c>
    </row>
    <row r="356" s="2" customFormat="1">
      <c r="A356" s="37"/>
      <c r="B356" s="38"/>
      <c r="C356" s="39"/>
      <c r="D356" s="234" t="s">
        <v>132</v>
      </c>
      <c r="E356" s="39"/>
      <c r="F356" s="238" t="s">
        <v>133</v>
      </c>
      <c r="G356" s="39"/>
      <c r="H356" s="39"/>
      <c r="I356" s="141"/>
      <c r="J356" s="39"/>
      <c r="K356" s="39"/>
      <c r="L356" s="43"/>
      <c r="M356" s="236"/>
      <c r="N356" s="237"/>
      <c r="O356" s="83"/>
      <c r="P356" s="83"/>
      <c r="Q356" s="83"/>
      <c r="R356" s="83"/>
      <c r="S356" s="83"/>
      <c r="T356" s="84"/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T356" s="16" t="s">
        <v>132</v>
      </c>
      <c r="AU356" s="16" t="s">
        <v>80</v>
      </c>
    </row>
    <row r="357" s="13" customFormat="1">
      <c r="A357" s="13"/>
      <c r="B357" s="239"/>
      <c r="C357" s="240"/>
      <c r="D357" s="234" t="s">
        <v>134</v>
      </c>
      <c r="E357" s="241" t="s">
        <v>19</v>
      </c>
      <c r="F357" s="242" t="s">
        <v>445</v>
      </c>
      <c r="G357" s="240"/>
      <c r="H357" s="243">
        <v>188</v>
      </c>
      <c r="I357" s="244"/>
      <c r="J357" s="240"/>
      <c r="K357" s="240"/>
      <c r="L357" s="245"/>
      <c r="M357" s="246"/>
      <c r="N357" s="247"/>
      <c r="O357" s="247"/>
      <c r="P357" s="247"/>
      <c r="Q357" s="247"/>
      <c r="R357" s="247"/>
      <c r="S357" s="247"/>
      <c r="T357" s="248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9" t="s">
        <v>134</v>
      </c>
      <c r="AU357" s="249" t="s">
        <v>80</v>
      </c>
      <c r="AV357" s="13" t="s">
        <v>80</v>
      </c>
      <c r="AW357" s="13" t="s">
        <v>33</v>
      </c>
      <c r="AX357" s="13" t="s">
        <v>78</v>
      </c>
      <c r="AY357" s="249" t="s">
        <v>121</v>
      </c>
    </row>
    <row r="358" s="2" customFormat="1" ht="16.5" customHeight="1">
      <c r="A358" s="37"/>
      <c r="B358" s="38"/>
      <c r="C358" s="221" t="s">
        <v>478</v>
      </c>
      <c r="D358" s="221" t="s">
        <v>123</v>
      </c>
      <c r="E358" s="222" t="s">
        <v>479</v>
      </c>
      <c r="F358" s="223" t="s">
        <v>480</v>
      </c>
      <c r="G358" s="224" t="s">
        <v>217</v>
      </c>
      <c r="H358" s="225">
        <v>72</v>
      </c>
      <c r="I358" s="226"/>
      <c r="J358" s="227">
        <f>ROUND(I358*H358,2)</f>
        <v>0</v>
      </c>
      <c r="K358" s="223" t="s">
        <v>127</v>
      </c>
      <c r="L358" s="43"/>
      <c r="M358" s="228" t="s">
        <v>19</v>
      </c>
      <c r="N358" s="229" t="s">
        <v>43</v>
      </c>
      <c r="O358" s="83"/>
      <c r="P358" s="230">
        <f>O358*H358</f>
        <v>0</v>
      </c>
      <c r="Q358" s="230">
        <v>0.00042000000000000002</v>
      </c>
      <c r="R358" s="230">
        <f>Q358*H358</f>
        <v>0.030240000000000003</v>
      </c>
      <c r="S358" s="230">
        <v>0</v>
      </c>
      <c r="T358" s="23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32" t="s">
        <v>214</v>
      </c>
      <c r="AT358" s="232" t="s">
        <v>123</v>
      </c>
      <c r="AU358" s="232" t="s">
        <v>80</v>
      </c>
      <c r="AY358" s="16" t="s">
        <v>121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6" t="s">
        <v>78</v>
      </c>
      <c r="BK358" s="233">
        <f>ROUND(I358*H358,2)</f>
        <v>0</v>
      </c>
      <c r="BL358" s="16" t="s">
        <v>214</v>
      </c>
      <c r="BM358" s="232" t="s">
        <v>481</v>
      </c>
    </row>
    <row r="359" s="2" customFormat="1">
      <c r="A359" s="37"/>
      <c r="B359" s="38"/>
      <c r="C359" s="39"/>
      <c r="D359" s="234" t="s">
        <v>130</v>
      </c>
      <c r="E359" s="39"/>
      <c r="F359" s="235" t="s">
        <v>482</v>
      </c>
      <c r="G359" s="39"/>
      <c r="H359" s="39"/>
      <c r="I359" s="141"/>
      <c r="J359" s="39"/>
      <c r="K359" s="39"/>
      <c r="L359" s="43"/>
      <c r="M359" s="236"/>
      <c r="N359" s="237"/>
      <c r="O359" s="83"/>
      <c r="P359" s="83"/>
      <c r="Q359" s="83"/>
      <c r="R359" s="83"/>
      <c r="S359" s="83"/>
      <c r="T359" s="84"/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T359" s="16" t="s">
        <v>130</v>
      </c>
      <c r="AU359" s="16" t="s">
        <v>80</v>
      </c>
    </row>
    <row r="360" s="2" customFormat="1">
      <c r="A360" s="37"/>
      <c r="B360" s="38"/>
      <c r="C360" s="39"/>
      <c r="D360" s="234" t="s">
        <v>132</v>
      </c>
      <c r="E360" s="39"/>
      <c r="F360" s="238" t="s">
        <v>133</v>
      </c>
      <c r="G360" s="39"/>
      <c r="H360" s="39"/>
      <c r="I360" s="141"/>
      <c r="J360" s="39"/>
      <c r="K360" s="39"/>
      <c r="L360" s="43"/>
      <c r="M360" s="236"/>
      <c r="N360" s="237"/>
      <c r="O360" s="83"/>
      <c r="P360" s="83"/>
      <c r="Q360" s="83"/>
      <c r="R360" s="83"/>
      <c r="S360" s="83"/>
      <c r="T360" s="84"/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T360" s="16" t="s">
        <v>132</v>
      </c>
      <c r="AU360" s="16" t="s">
        <v>80</v>
      </c>
    </row>
    <row r="361" s="13" customFormat="1">
      <c r="A361" s="13"/>
      <c r="B361" s="239"/>
      <c r="C361" s="240"/>
      <c r="D361" s="234" t="s">
        <v>134</v>
      </c>
      <c r="E361" s="241" t="s">
        <v>19</v>
      </c>
      <c r="F361" s="242" t="s">
        <v>451</v>
      </c>
      <c r="G361" s="240"/>
      <c r="H361" s="243">
        <v>72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134</v>
      </c>
      <c r="AU361" s="249" t="s">
        <v>80</v>
      </c>
      <c r="AV361" s="13" t="s">
        <v>80</v>
      </c>
      <c r="AW361" s="13" t="s">
        <v>33</v>
      </c>
      <c r="AX361" s="13" t="s">
        <v>78</v>
      </c>
      <c r="AY361" s="249" t="s">
        <v>121</v>
      </c>
    </row>
    <row r="362" s="2" customFormat="1" ht="16.5" customHeight="1">
      <c r="A362" s="37"/>
      <c r="B362" s="38"/>
      <c r="C362" s="250" t="s">
        <v>483</v>
      </c>
      <c r="D362" s="250" t="s">
        <v>157</v>
      </c>
      <c r="E362" s="251" t="s">
        <v>484</v>
      </c>
      <c r="F362" s="252" t="s">
        <v>485</v>
      </c>
      <c r="G362" s="253" t="s">
        <v>217</v>
      </c>
      <c r="H362" s="254">
        <v>72</v>
      </c>
      <c r="I362" s="255"/>
      <c r="J362" s="256">
        <f>ROUND(I362*H362,2)</f>
        <v>0</v>
      </c>
      <c r="K362" s="252" t="s">
        <v>127</v>
      </c>
      <c r="L362" s="257"/>
      <c r="M362" s="258" t="s">
        <v>19</v>
      </c>
      <c r="N362" s="259" t="s">
        <v>43</v>
      </c>
      <c r="O362" s="83"/>
      <c r="P362" s="230">
        <f>O362*H362</f>
        <v>0</v>
      </c>
      <c r="Q362" s="230">
        <v>0.00023000000000000001</v>
      </c>
      <c r="R362" s="230">
        <f>Q362*H362</f>
        <v>0.016560000000000002</v>
      </c>
      <c r="S362" s="230">
        <v>0</v>
      </c>
      <c r="T362" s="23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32" t="s">
        <v>290</v>
      </c>
      <c r="AT362" s="232" t="s">
        <v>157</v>
      </c>
      <c r="AU362" s="232" t="s">
        <v>80</v>
      </c>
      <c r="AY362" s="16" t="s">
        <v>121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6" t="s">
        <v>78</v>
      </c>
      <c r="BK362" s="233">
        <f>ROUND(I362*H362,2)</f>
        <v>0</v>
      </c>
      <c r="BL362" s="16" t="s">
        <v>214</v>
      </c>
      <c r="BM362" s="232" t="s">
        <v>486</v>
      </c>
    </row>
    <row r="363" s="2" customFormat="1">
      <c r="A363" s="37"/>
      <c r="B363" s="38"/>
      <c r="C363" s="39"/>
      <c r="D363" s="234" t="s">
        <v>130</v>
      </c>
      <c r="E363" s="39"/>
      <c r="F363" s="235" t="s">
        <v>487</v>
      </c>
      <c r="G363" s="39"/>
      <c r="H363" s="39"/>
      <c r="I363" s="141"/>
      <c r="J363" s="39"/>
      <c r="K363" s="39"/>
      <c r="L363" s="43"/>
      <c r="M363" s="236"/>
      <c r="N363" s="237"/>
      <c r="O363" s="83"/>
      <c r="P363" s="83"/>
      <c r="Q363" s="83"/>
      <c r="R363" s="83"/>
      <c r="S363" s="83"/>
      <c r="T363" s="84"/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T363" s="16" t="s">
        <v>130</v>
      </c>
      <c r="AU363" s="16" t="s">
        <v>80</v>
      </c>
    </row>
    <row r="364" s="2" customFormat="1">
      <c r="A364" s="37"/>
      <c r="B364" s="38"/>
      <c r="C364" s="39"/>
      <c r="D364" s="234" t="s">
        <v>132</v>
      </c>
      <c r="E364" s="39"/>
      <c r="F364" s="238" t="s">
        <v>133</v>
      </c>
      <c r="G364" s="39"/>
      <c r="H364" s="39"/>
      <c r="I364" s="141"/>
      <c r="J364" s="39"/>
      <c r="K364" s="39"/>
      <c r="L364" s="43"/>
      <c r="M364" s="236"/>
      <c r="N364" s="237"/>
      <c r="O364" s="83"/>
      <c r="P364" s="83"/>
      <c r="Q364" s="83"/>
      <c r="R364" s="83"/>
      <c r="S364" s="83"/>
      <c r="T364" s="84"/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T364" s="16" t="s">
        <v>132</v>
      </c>
      <c r="AU364" s="16" t="s">
        <v>80</v>
      </c>
    </row>
    <row r="365" s="13" customFormat="1">
      <c r="A365" s="13"/>
      <c r="B365" s="239"/>
      <c r="C365" s="240"/>
      <c r="D365" s="234" t="s">
        <v>134</v>
      </c>
      <c r="E365" s="241" t="s">
        <v>19</v>
      </c>
      <c r="F365" s="242" t="s">
        <v>451</v>
      </c>
      <c r="G365" s="240"/>
      <c r="H365" s="243">
        <v>72</v>
      </c>
      <c r="I365" s="244"/>
      <c r="J365" s="240"/>
      <c r="K365" s="240"/>
      <c r="L365" s="245"/>
      <c r="M365" s="246"/>
      <c r="N365" s="247"/>
      <c r="O365" s="247"/>
      <c r="P365" s="247"/>
      <c r="Q365" s="247"/>
      <c r="R365" s="247"/>
      <c r="S365" s="247"/>
      <c r="T365" s="24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9" t="s">
        <v>134</v>
      </c>
      <c r="AU365" s="249" t="s">
        <v>80</v>
      </c>
      <c r="AV365" s="13" t="s">
        <v>80</v>
      </c>
      <c r="AW365" s="13" t="s">
        <v>33</v>
      </c>
      <c r="AX365" s="13" t="s">
        <v>78</v>
      </c>
      <c r="AY365" s="249" t="s">
        <v>121</v>
      </c>
    </row>
    <row r="366" s="2" customFormat="1" ht="16.5" customHeight="1">
      <c r="A366" s="37"/>
      <c r="B366" s="38"/>
      <c r="C366" s="221" t="s">
        <v>488</v>
      </c>
      <c r="D366" s="221" t="s">
        <v>123</v>
      </c>
      <c r="E366" s="222" t="s">
        <v>489</v>
      </c>
      <c r="F366" s="223" t="s">
        <v>490</v>
      </c>
      <c r="G366" s="224" t="s">
        <v>217</v>
      </c>
      <c r="H366" s="225">
        <v>32</v>
      </c>
      <c r="I366" s="226"/>
      <c r="J366" s="227">
        <f>ROUND(I366*H366,2)</f>
        <v>0</v>
      </c>
      <c r="K366" s="223" t="s">
        <v>127</v>
      </c>
      <c r="L366" s="43"/>
      <c r="M366" s="228" t="s">
        <v>19</v>
      </c>
      <c r="N366" s="229" t="s">
        <v>43</v>
      </c>
      <c r="O366" s="83"/>
      <c r="P366" s="230">
        <f>O366*H366</f>
        <v>0</v>
      </c>
      <c r="Q366" s="230">
        <v>0.00050000000000000001</v>
      </c>
      <c r="R366" s="230">
        <f>Q366*H366</f>
        <v>0.016</v>
      </c>
      <c r="S366" s="230">
        <v>0</v>
      </c>
      <c r="T366" s="23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32" t="s">
        <v>214</v>
      </c>
      <c r="AT366" s="232" t="s">
        <v>123</v>
      </c>
      <c r="AU366" s="232" t="s">
        <v>80</v>
      </c>
      <c r="AY366" s="16" t="s">
        <v>121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6" t="s">
        <v>78</v>
      </c>
      <c r="BK366" s="233">
        <f>ROUND(I366*H366,2)</f>
        <v>0</v>
      </c>
      <c r="BL366" s="16" t="s">
        <v>214</v>
      </c>
      <c r="BM366" s="232" t="s">
        <v>491</v>
      </c>
    </row>
    <row r="367" s="2" customFormat="1">
      <c r="A367" s="37"/>
      <c r="B367" s="38"/>
      <c r="C367" s="39"/>
      <c r="D367" s="234" t="s">
        <v>130</v>
      </c>
      <c r="E367" s="39"/>
      <c r="F367" s="235" t="s">
        <v>492</v>
      </c>
      <c r="G367" s="39"/>
      <c r="H367" s="39"/>
      <c r="I367" s="141"/>
      <c r="J367" s="39"/>
      <c r="K367" s="39"/>
      <c r="L367" s="43"/>
      <c r="M367" s="236"/>
      <c r="N367" s="237"/>
      <c r="O367" s="83"/>
      <c r="P367" s="83"/>
      <c r="Q367" s="83"/>
      <c r="R367" s="83"/>
      <c r="S367" s="83"/>
      <c r="T367" s="84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16" t="s">
        <v>130</v>
      </c>
      <c r="AU367" s="16" t="s">
        <v>80</v>
      </c>
    </row>
    <row r="368" s="2" customFormat="1">
      <c r="A368" s="37"/>
      <c r="B368" s="38"/>
      <c r="C368" s="39"/>
      <c r="D368" s="234" t="s">
        <v>132</v>
      </c>
      <c r="E368" s="39"/>
      <c r="F368" s="238" t="s">
        <v>133</v>
      </c>
      <c r="G368" s="39"/>
      <c r="H368" s="39"/>
      <c r="I368" s="141"/>
      <c r="J368" s="39"/>
      <c r="K368" s="39"/>
      <c r="L368" s="43"/>
      <c r="M368" s="236"/>
      <c r="N368" s="237"/>
      <c r="O368" s="83"/>
      <c r="P368" s="83"/>
      <c r="Q368" s="83"/>
      <c r="R368" s="83"/>
      <c r="S368" s="83"/>
      <c r="T368" s="84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132</v>
      </c>
      <c r="AU368" s="16" t="s">
        <v>80</v>
      </c>
    </row>
    <row r="369" s="13" customFormat="1">
      <c r="A369" s="13"/>
      <c r="B369" s="239"/>
      <c r="C369" s="240"/>
      <c r="D369" s="234" t="s">
        <v>134</v>
      </c>
      <c r="E369" s="241" t="s">
        <v>19</v>
      </c>
      <c r="F369" s="242" t="s">
        <v>290</v>
      </c>
      <c r="G369" s="240"/>
      <c r="H369" s="243">
        <v>32</v>
      </c>
      <c r="I369" s="244"/>
      <c r="J369" s="240"/>
      <c r="K369" s="240"/>
      <c r="L369" s="245"/>
      <c r="M369" s="246"/>
      <c r="N369" s="247"/>
      <c r="O369" s="247"/>
      <c r="P369" s="247"/>
      <c r="Q369" s="247"/>
      <c r="R369" s="247"/>
      <c r="S369" s="247"/>
      <c r="T369" s="24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9" t="s">
        <v>134</v>
      </c>
      <c r="AU369" s="249" t="s">
        <v>80</v>
      </c>
      <c r="AV369" s="13" t="s">
        <v>80</v>
      </c>
      <c r="AW369" s="13" t="s">
        <v>33</v>
      </c>
      <c r="AX369" s="13" t="s">
        <v>78</v>
      </c>
      <c r="AY369" s="249" t="s">
        <v>121</v>
      </c>
    </row>
    <row r="370" s="2" customFormat="1" ht="16.5" customHeight="1">
      <c r="A370" s="37"/>
      <c r="B370" s="38"/>
      <c r="C370" s="250" t="s">
        <v>493</v>
      </c>
      <c r="D370" s="250" t="s">
        <v>157</v>
      </c>
      <c r="E370" s="251" t="s">
        <v>494</v>
      </c>
      <c r="F370" s="252" t="s">
        <v>495</v>
      </c>
      <c r="G370" s="253" t="s">
        <v>217</v>
      </c>
      <c r="H370" s="254">
        <v>32</v>
      </c>
      <c r="I370" s="255"/>
      <c r="J370" s="256">
        <f>ROUND(I370*H370,2)</f>
        <v>0</v>
      </c>
      <c r="K370" s="252" t="s">
        <v>127</v>
      </c>
      <c r="L370" s="257"/>
      <c r="M370" s="258" t="s">
        <v>19</v>
      </c>
      <c r="N370" s="259" t="s">
        <v>43</v>
      </c>
      <c r="O370" s="83"/>
      <c r="P370" s="230">
        <f>O370*H370</f>
        <v>0</v>
      </c>
      <c r="Q370" s="230">
        <v>0.00036999999999999999</v>
      </c>
      <c r="R370" s="230">
        <f>Q370*H370</f>
        <v>0.01184</v>
      </c>
      <c r="S370" s="230">
        <v>0</v>
      </c>
      <c r="T370" s="23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32" t="s">
        <v>290</v>
      </c>
      <c r="AT370" s="232" t="s">
        <v>157</v>
      </c>
      <c r="AU370" s="232" t="s">
        <v>80</v>
      </c>
      <c r="AY370" s="16" t="s">
        <v>121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6" t="s">
        <v>78</v>
      </c>
      <c r="BK370" s="233">
        <f>ROUND(I370*H370,2)</f>
        <v>0</v>
      </c>
      <c r="BL370" s="16" t="s">
        <v>214</v>
      </c>
      <c r="BM370" s="232" t="s">
        <v>496</v>
      </c>
    </row>
    <row r="371" s="2" customFormat="1">
      <c r="A371" s="37"/>
      <c r="B371" s="38"/>
      <c r="C371" s="39"/>
      <c r="D371" s="234" t="s">
        <v>130</v>
      </c>
      <c r="E371" s="39"/>
      <c r="F371" s="235" t="s">
        <v>497</v>
      </c>
      <c r="G371" s="39"/>
      <c r="H371" s="39"/>
      <c r="I371" s="141"/>
      <c r="J371" s="39"/>
      <c r="K371" s="39"/>
      <c r="L371" s="43"/>
      <c r="M371" s="236"/>
      <c r="N371" s="237"/>
      <c r="O371" s="83"/>
      <c r="P371" s="83"/>
      <c r="Q371" s="83"/>
      <c r="R371" s="83"/>
      <c r="S371" s="83"/>
      <c r="T371" s="84"/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T371" s="16" t="s">
        <v>130</v>
      </c>
      <c r="AU371" s="16" t="s">
        <v>80</v>
      </c>
    </row>
    <row r="372" s="2" customFormat="1">
      <c r="A372" s="37"/>
      <c r="B372" s="38"/>
      <c r="C372" s="39"/>
      <c r="D372" s="234" t="s">
        <v>132</v>
      </c>
      <c r="E372" s="39"/>
      <c r="F372" s="238" t="s">
        <v>133</v>
      </c>
      <c r="G372" s="39"/>
      <c r="H372" s="39"/>
      <c r="I372" s="141"/>
      <c r="J372" s="39"/>
      <c r="K372" s="39"/>
      <c r="L372" s="43"/>
      <c r="M372" s="236"/>
      <c r="N372" s="237"/>
      <c r="O372" s="83"/>
      <c r="P372" s="83"/>
      <c r="Q372" s="83"/>
      <c r="R372" s="83"/>
      <c r="S372" s="83"/>
      <c r="T372" s="84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16" t="s">
        <v>132</v>
      </c>
      <c r="AU372" s="16" t="s">
        <v>80</v>
      </c>
    </row>
    <row r="373" s="13" customFormat="1">
      <c r="A373" s="13"/>
      <c r="B373" s="239"/>
      <c r="C373" s="240"/>
      <c r="D373" s="234" t="s">
        <v>134</v>
      </c>
      <c r="E373" s="241" t="s">
        <v>19</v>
      </c>
      <c r="F373" s="242" t="s">
        <v>290</v>
      </c>
      <c r="G373" s="240"/>
      <c r="H373" s="243">
        <v>32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9" t="s">
        <v>134</v>
      </c>
      <c r="AU373" s="249" t="s">
        <v>80</v>
      </c>
      <c r="AV373" s="13" t="s">
        <v>80</v>
      </c>
      <c r="AW373" s="13" t="s">
        <v>33</v>
      </c>
      <c r="AX373" s="13" t="s">
        <v>78</v>
      </c>
      <c r="AY373" s="249" t="s">
        <v>121</v>
      </c>
    </row>
    <row r="374" s="2" customFormat="1" ht="16.5" customHeight="1">
      <c r="A374" s="37"/>
      <c r="B374" s="38"/>
      <c r="C374" s="221" t="s">
        <v>334</v>
      </c>
      <c r="D374" s="221" t="s">
        <v>123</v>
      </c>
      <c r="E374" s="222" t="s">
        <v>498</v>
      </c>
      <c r="F374" s="223" t="s">
        <v>499</v>
      </c>
      <c r="G374" s="224" t="s">
        <v>217</v>
      </c>
      <c r="H374" s="225">
        <v>42</v>
      </c>
      <c r="I374" s="226"/>
      <c r="J374" s="227">
        <f>ROUND(I374*H374,2)</f>
        <v>0</v>
      </c>
      <c r="K374" s="223" t="s">
        <v>127</v>
      </c>
      <c r="L374" s="43"/>
      <c r="M374" s="228" t="s">
        <v>19</v>
      </c>
      <c r="N374" s="229" t="s">
        <v>43</v>
      </c>
      <c r="O374" s="83"/>
      <c r="P374" s="230">
        <f>O374*H374</f>
        <v>0</v>
      </c>
      <c r="Q374" s="230">
        <v>0.00064999999999999997</v>
      </c>
      <c r="R374" s="230">
        <f>Q374*H374</f>
        <v>0.027299999999999998</v>
      </c>
      <c r="S374" s="230">
        <v>0</v>
      </c>
      <c r="T374" s="23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32" t="s">
        <v>214</v>
      </c>
      <c r="AT374" s="232" t="s">
        <v>123</v>
      </c>
      <c r="AU374" s="232" t="s">
        <v>80</v>
      </c>
      <c r="AY374" s="16" t="s">
        <v>121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6" t="s">
        <v>78</v>
      </c>
      <c r="BK374" s="233">
        <f>ROUND(I374*H374,2)</f>
        <v>0</v>
      </c>
      <c r="BL374" s="16" t="s">
        <v>214</v>
      </c>
      <c r="BM374" s="232" t="s">
        <v>500</v>
      </c>
    </row>
    <row r="375" s="2" customFormat="1">
      <c r="A375" s="37"/>
      <c r="B375" s="38"/>
      <c r="C375" s="39"/>
      <c r="D375" s="234" t="s">
        <v>130</v>
      </c>
      <c r="E375" s="39"/>
      <c r="F375" s="235" t="s">
        <v>501</v>
      </c>
      <c r="G375" s="39"/>
      <c r="H375" s="39"/>
      <c r="I375" s="141"/>
      <c r="J375" s="39"/>
      <c r="K375" s="39"/>
      <c r="L375" s="43"/>
      <c r="M375" s="236"/>
      <c r="N375" s="237"/>
      <c r="O375" s="83"/>
      <c r="P375" s="83"/>
      <c r="Q375" s="83"/>
      <c r="R375" s="83"/>
      <c r="S375" s="83"/>
      <c r="T375" s="84"/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T375" s="16" t="s">
        <v>130</v>
      </c>
      <c r="AU375" s="16" t="s">
        <v>80</v>
      </c>
    </row>
    <row r="376" s="2" customFormat="1">
      <c r="A376" s="37"/>
      <c r="B376" s="38"/>
      <c r="C376" s="39"/>
      <c r="D376" s="234" t="s">
        <v>132</v>
      </c>
      <c r="E376" s="39"/>
      <c r="F376" s="238" t="s">
        <v>133</v>
      </c>
      <c r="G376" s="39"/>
      <c r="H376" s="39"/>
      <c r="I376" s="141"/>
      <c r="J376" s="39"/>
      <c r="K376" s="39"/>
      <c r="L376" s="43"/>
      <c r="M376" s="236"/>
      <c r="N376" s="237"/>
      <c r="O376" s="83"/>
      <c r="P376" s="83"/>
      <c r="Q376" s="83"/>
      <c r="R376" s="83"/>
      <c r="S376" s="83"/>
      <c r="T376" s="84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132</v>
      </c>
      <c r="AU376" s="16" t="s">
        <v>80</v>
      </c>
    </row>
    <row r="377" s="13" customFormat="1">
      <c r="A377" s="13"/>
      <c r="B377" s="239"/>
      <c r="C377" s="240"/>
      <c r="D377" s="234" t="s">
        <v>134</v>
      </c>
      <c r="E377" s="241" t="s">
        <v>19</v>
      </c>
      <c r="F377" s="242" t="s">
        <v>361</v>
      </c>
      <c r="G377" s="240"/>
      <c r="H377" s="243">
        <v>42</v>
      </c>
      <c r="I377" s="244"/>
      <c r="J377" s="240"/>
      <c r="K377" s="240"/>
      <c r="L377" s="245"/>
      <c r="M377" s="246"/>
      <c r="N377" s="247"/>
      <c r="O377" s="247"/>
      <c r="P377" s="247"/>
      <c r="Q377" s="247"/>
      <c r="R377" s="247"/>
      <c r="S377" s="247"/>
      <c r="T377" s="24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9" t="s">
        <v>134</v>
      </c>
      <c r="AU377" s="249" t="s">
        <v>80</v>
      </c>
      <c r="AV377" s="13" t="s">
        <v>80</v>
      </c>
      <c r="AW377" s="13" t="s">
        <v>33</v>
      </c>
      <c r="AX377" s="13" t="s">
        <v>78</v>
      </c>
      <c r="AY377" s="249" t="s">
        <v>121</v>
      </c>
    </row>
    <row r="378" s="2" customFormat="1" ht="16.5" customHeight="1">
      <c r="A378" s="37"/>
      <c r="B378" s="38"/>
      <c r="C378" s="250" t="s">
        <v>502</v>
      </c>
      <c r="D378" s="250" t="s">
        <v>157</v>
      </c>
      <c r="E378" s="251" t="s">
        <v>503</v>
      </c>
      <c r="F378" s="252" t="s">
        <v>504</v>
      </c>
      <c r="G378" s="253" t="s">
        <v>217</v>
      </c>
      <c r="H378" s="254">
        <v>42</v>
      </c>
      <c r="I378" s="255"/>
      <c r="J378" s="256">
        <f>ROUND(I378*H378,2)</f>
        <v>0</v>
      </c>
      <c r="K378" s="252" t="s">
        <v>127</v>
      </c>
      <c r="L378" s="257"/>
      <c r="M378" s="258" t="s">
        <v>19</v>
      </c>
      <c r="N378" s="259" t="s">
        <v>43</v>
      </c>
      <c r="O378" s="83"/>
      <c r="P378" s="230">
        <f>O378*H378</f>
        <v>0</v>
      </c>
      <c r="Q378" s="230">
        <v>0.00058</v>
      </c>
      <c r="R378" s="230">
        <f>Q378*H378</f>
        <v>0.02436</v>
      </c>
      <c r="S378" s="230">
        <v>0</v>
      </c>
      <c r="T378" s="231">
        <f>S378*H378</f>
        <v>0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32" t="s">
        <v>290</v>
      </c>
      <c r="AT378" s="232" t="s">
        <v>157</v>
      </c>
      <c r="AU378" s="232" t="s">
        <v>80</v>
      </c>
      <c r="AY378" s="16" t="s">
        <v>121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6" t="s">
        <v>78</v>
      </c>
      <c r="BK378" s="233">
        <f>ROUND(I378*H378,2)</f>
        <v>0</v>
      </c>
      <c r="BL378" s="16" t="s">
        <v>214</v>
      </c>
      <c r="BM378" s="232" t="s">
        <v>505</v>
      </c>
    </row>
    <row r="379" s="2" customFormat="1">
      <c r="A379" s="37"/>
      <c r="B379" s="38"/>
      <c r="C379" s="39"/>
      <c r="D379" s="234" t="s">
        <v>130</v>
      </c>
      <c r="E379" s="39"/>
      <c r="F379" s="235" t="s">
        <v>506</v>
      </c>
      <c r="G379" s="39"/>
      <c r="H379" s="39"/>
      <c r="I379" s="141"/>
      <c r="J379" s="39"/>
      <c r="K379" s="39"/>
      <c r="L379" s="43"/>
      <c r="M379" s="236"/>
      <c r="N379" s="237"/>
      <c r="O379" s="83"/>
      <c r="P379" s="83"/>
      <c r="Q379" s="83"/>
      <c r="R379" s="83"/>
      <c r="S379" s="83"/>
      <c r="T379" s="84"/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T379" s="16" t="s">
        <v>130</v>
      </c>
      <c r="AU379" s="16" t="s">
        <v>80</v>
      </c>
    </row>
    <row r="380" s="2" customFormat="1">
      <c r="A380" s="37"/>
      <c r="B380" s="38"/>
      <c r="C380" s="39"/>
      <c r="D380" s="234" t="s">
        <v>132</v>
      </c>
      <c r="E380" s="39"/>
      <c r="F380" s="238" t="s">
        <v>133</v>
      </c>
      <c r="G380" s="39"/>
      <c r="H380" s="39"/>
      <c r="I380" s="141"/>
      <c r="J380" s="39"/>
      <c r="K380" s="39"/>
      <c r="L380" s="43"/>
      <c r="M380" s="236"/>
      <c r="N380" s="237"/>
      <c r="O380" s="83"/>
      <c r="P380" s="83"/>
      <c r="Q380" s="83"/>
      <c r="R380" s="83"/>
      <c r="S380" s="83"/>
      <c r="T380" s="84"/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T380" s="16" t="s">
        <v>132</v>
      </c>
      <c r="AU380" s="16" t="s">
        <v>80</v>
      </c>
    </row>
    <row r="381" s="13" customFormat="1">
      <c r="A381" s="13"/>
      <c r="B381" s="239"/>
      <c r="C381" s="240"/>
      <c r="D381" s="234" t="s">
        <v>134</v>
      </c>
      <c r="E381" s="241" t="s">
        <v>19</v>
      </c>
      <c r="F381" s="242" t="s">
        <v>361</v>
      </c>
      <c r="G381" s="240"/>
      <c r="H381" s="243">
        <v>42</v>
      </c>
      <c r="I381" s="244"/>
      <c r="J381" s="240"/>
      <c r="K381" s="240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134</v>
      </c>
      <c r="AU381" s="249" t="s">
        <v>80</v>
      </c>
      <c r="AV381" s="13" t="s">
        <v>80</v>
      </c>
      <c r="AW381" s="13" t="s">
        <v>33</v>
      </c>
      <c r="AX381" s="13" t="s">
        <v>78</v>
      </c>
      <c r="AY381" s="249" t="s">
        <v>121</v>
      </c>
    </row>
    <row r="382" s="2" customFormat="1" ht="16.5" customHeight="1">
      <c r="A382" s="37"/>
      <c r="B382" s="38"/>
      <c r="C382" s="250" t="s">
        <v>507</v>
      </c>
      <c r="D382" s="250" t="s">
        <v>157</v>
      </c>
      <c r="E382" s="251" t="s">
        <v>508</v>
      </c>
      <c r="F382" s="252" t="s">
        <v>509</v>
      </c>
      <c r="G382" s="253" t="s">
        <v>217</v>
      </c>
      <c r="H382" s="254">
        <v>188</v>
      </c>
      <c r="I382" s="255"/>
      <c r="J382" s="256">
        <f>ROUND(I382*H382,2)</f>
        <v>0</v>
      </c>
      <c r="K382" s="252" t="s">
        <v>127</v>
      </c>
      <c r="L382" s="257"/>
      <c r="M382" s="258" t="s">
        <v>19</v>
      </c>
      <c r="N382" s="259" t="s">
        <v>43</v>
      </c>
      <c r="O382" s="83"/>
      <c r="P382" s="230">
        <f>O382*H382</f>
        <v>0</v>
      </c>
      <c r="Q382" s="230">
        <v>3.0000000000000001E-05</v>
      </c>
      <c r="R382" s="230">
        <f>Q382*H382</f>
        <v>0.00564</v>
      </c>
      <c r="S382" s="230">
        <v>0</v>
      </c>
      <c r="T382" s="23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32" t="s">
        <v>290</v>
      </c>
      <c r="AT382" s="232" t="s">
        <v>157</v>
      </c>
      <c r="AU382" s="232" t="s">
        <v>80</v>
      </c>
      <c r="AY382" s="16" t="s">
        <v>121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6" t="s">
        <v>78</v>
      </c>
      <c r="BK382" s="233">
        <f>ROUND(I382*H382,2)</f>
        <v>0</v>
      </c>
      <c r="BL382" s="16" t="s">
        <v>214</v>
      </c>
      <c r="BM382" s="232" t="s">
        <v>510</v>
      </c>
    </row>
    <row r="383" s="2" customFormat="1">
      <c r="A383" s="37"/>
      <c r="B383" s="38"/>
      <c r="C383" s="39"/>
      <c r="D383" s="234" t="s">
        <v>130</v>
      </c>
      <c r="E383" s="39"/>
      <c r="F383" s="235" t="s">
        <v>511</v>
      </c>
      <c r="G383" s="39"/>
      <c r="H383" s="39"/>
      <c r="I383" s="141"/>
      <c r="J383" s="39"/>
      <c r="K383" s="39"/>
      <c r="L383" s="43"/>
      <c r="M383" s="236"/>
      <c r="N383" s="237"/>
      <c r="O383" s="83"/>
      <c r="P383" s="83"/>
      <c r="Q383" s="83"/>
      <c r="R383" s="83"/>
      <c r="S383" s="83"/>
      <c r="T383" s="84"/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T383" s="16" t="s">
        <v>130</v>
      </c>
      <c r="AU383" s="16" t="s">
        <v>80</v>
      </c>
    </row>
    <row r="384" s="2" customFormat="1">
      <c r="A384" s="37"/>
      <c r="B384" s="38"/>
      <c r="C384" s="39"/>
      <c r="D384" s="234" t="s">
        <v>132</v>
      </c>
      <c r="E384" s="39"/>
      <c r="F384" s="238" t="s">
        <v>133</v>
      </c>
      <c r="G384" s="39"/>
      <c r="H384" s="39"/>
      <c r="I384" s="141"/>
      <c r="J384" s="39"/>
      <c r="K384" s="39"/>
      <c r="L384" s="43"/>
      <c r="M384" s="236"/>
      <c r="N384" s="237"/>
      <c r="O384" s="83"/>
      <c r="P384" s="83"/>
      <c r="Q384" s="83"/>
      <c r="R384" s="83"/>
      <c r="S384" s="83"/>
      <c r="T384" s="84"/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T384" s="16" t="s">
        <v>132</v>
      </c>
      <c r="AU384" s="16" t="s">
        <v>80</v>
      </c>
    </row>
    <row r="385" s="13" customFormat="1">
      <c r="A385" s="13"/>
      <c r="B385" s="239"/>
      <c r="C385" s="240"/>
      <c r="D385" s="234" t="s">
        <v>134</v>
      </c>
      <c r="E385" s="241" t="s">
        <v>19</v>
      </c>
      <c r="F385" s="242" t="s">
        <v>445</v>
      </c>
      <c r="G385" s="240"/>
      <c r="H385" s="243">
        <v>188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134</v>
      </c>
      <c r="AU385" s="249" t="s">
        <v>80</v>
      </c>
      <c r="AV385" s="13" t="s">
        <v>80</v>
      </c>
      <c r="AW385" s="13" t="s">
        <v>33</v>
      </c>
      <c r="AX385" s="13" t="s">
        <v>78</v>
      </c>
      <c r="AY385" s="249" t="s">
        <v>121</v>
      </c>
    </row>
    <row r="386" s="2" customFormat="1" ht="16.5" customHeight="1">
      <c r="A386" s="37"/>
      <c r="B386" s="38"/>
      <c r="C386" s="250" t="s">
        <v>512</v>
      </c>
      <c r="D386" s="250" t="s">
        <v>157</v>
      </c>
      <c r="E386" s="251" t="s">
        <v>513</v>
      </c>
      <c r="F386" s="252" t="s">
        <v>514</v>
      </c>
      <c r="G386" s="253" t="s">
        <v>217</v>
      </c>
      <c r="H386" s="254">
        <v>72</v>
      </c>
      <c r="I386" s="255"/>
      <c r="J386" s="256">
        <f>ROUND(I386*H386,2)</f>
        <v>0</v>
      </c>
      <c r="K386" s="252" t="s">
        <v>127</v>
      </c>
      <c r="L386" s="257"/>
      <c r="M386" s="258" t="s">
        <v>19</v>
      </c>
      <c r="N386" s="259" t="s">
        <v>43</v>
      </c>
      <c r="O386" s="83"/>
      <c r="P386" s="230">
        <f>O386*H386</f>
        <v>0</v>
      </c>
      <c r="Q386" s="230">
        <v>5.0000000000000002E-05</v>
      </c>
      <c r="R386" s="230">
        <f>Q386*H386</f>
        <v>0.0036000000000000003</v>
      </c>
      <c r="S386" s="230">
        <v>0</v>
      </c>
      <c r="T386" s="231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32" t="s">
        <v>290</v>
      </c>
      <c r="AT386" s="232" t="s">
        <v>157</v>
      </c>
      <c r="AU386" s="232" t="s">
        <v>80</v>
      </c>
      <c r="AY386" s="16" t="s">
        <v>121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6" t="s">
        <v>78</v>
      </c>
      <c r="BK386" s="233">
        <f>ROUND(I386*H386,2)</f>
        <v>0</v>
      </c>
      <c r="BL386" s="16" t="s">
        <v>214</v>
      </c>
      <c r="BM386" s="232" t="s">
        <v>515</v>
      </c>
    </row>
    <row r="387" s="2" customFormat="1">
      <c r="A387" s="37"/>
      <c r="B387" s="38"/>
      <c r="C387" s="39"/>
      <c r="D387" s="234" t="s">
        <v>130</v>
      </c>
      <c r="E387" s="39"/>
      <c r="F387" s="235" t="s">
        <v>516</v>
      </c>
      <c r="G387" s="39"/>
      <c r="H387" s="39"/>
      <c r="I387" s="141"/>
      <c r="J387" s="39"/>
      <c r="K387" s="39"/>
      <c r="L387" s="43"/>
      <c r="M387" s="236"/>
      <c r="N387" s="237"/>
      <c r="O387" s="83"/>
      <c r="P387" s="83"/>
      <c r="Q387" s="83"/>
      <c r="R387" s="83"/>
      <c r="S387" s="83"/>
      <c r="T387" s="84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16" t="s">
        <v>130</v>
      </c>
      <c r="AU387" s="16" t="s">
        <v>80</v>
      </c>
    </row>
    <row r="388" s="2" customFormat="1">
      <c r="A388" s="37"/>
      <c r="B388" s="38"/>
      <c r="C388" s="39"/>
      <c r="D388" s="234" t="s">
        <v>132</v>
      </c>
      <c r="E388" s="39"/>
      <c r="F388" s="238" t="s">
        <v>133</v>
      </c>
      <c r="G388" s="39"/>
      <c r="H388" s="39"/>
      <c r="I388" s="141"/>
      <c r="J388" s="39"/>
      <c r="K388" s="39"/>
      <c r="L388" s="43"/>
      <c r="M388" s="236"/>
      <c r="N388" s="237"/>
      <c r="O388" s="83"/>
      <c r="P388" s="83"/>
      <c r="Q388" s="83"/>
      <c r="R388" s="83"/>
      <c r="S388" s="83"/>
      <c r="T388" s="84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132</v>
      </c>
      <c r="AU388" s="16" t="s">
        <v>80</v>
      </c>
    </row>
    <row r="389" s="13" customFormat="1">
      <c r="A389" s="13"/>
      <c r="B389" s="239"/>
      <c r="C389" s="240"/>
      <c r="D389" s="234" t="s">
        <v>134</v>
      </c>
      <c r="E389" s="241" t="s">
        <v>19</v>
      </c>
      <c r="F389" s="242" t="s">
        <v>451</v>
      </c>
      <c r="G389" s="240"/>
      <c r="H389" s="243">
        <v>72</v>
      </c>
      <c r="I389" s="244"/>
      <c r="J389" s="240"/>
      <c r="K389" s="240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134</v>
      </c>
      <c r="AU389" s="249" t="s">
        <v>80</v>
      </c>
      <c r="AV389" s="13" t="s">
        <v>80</v>
      </c>
      <c r="AW389" s="13" t="s">
        <v>33</v>
      </c>
      <c r="AX389" s="13" t="s">
        <v>78</v>
      </c>
      <c r="AY389" s="249" t="s">
        <v>121</v>
      </c>
    </row>
    <row r="390" s="2" customFormat="1" ht="16.5" customHeight="1">
      <c r="A390" s="37"/>
      <c r="B390" s="38"/>
      <c r="C390" s="250" t="s">
        <v>451</v>
      </c>
      <c r="D390" s="250" t="s">
        <v>157</v>
      </c>
      <c r="E390" s="251" t="s">
        <v>517</v>
      </c>
      <c r="F390" s="252" t="s">
        <v>518</v>
      </c>
      <c r="G390" s="253" t="s">
        <v>217</v>
      </c>
      <c r="H390" s="254">
        <v>32</v>
      </c>
      <c r="I390" s="255"/>
      <c r="J390" s="256">
        <f>ROUND(I390*H390,2)</f>
        <v>0</v>
      </c>
      <c r="K390" s="252" t="s">
        <v>127</v>
      </c>
      <c r="L390" s="257"/>
      <c r="M390" s="258" t="s">
        <v>19</v>
      </c>
      <c r="N390" s="259" t="s">
        <v>43</v>
      </c>
      <c r="O390" s="83"/>
      <c r="P390" s="230">
        <f>O390*H390</f>
        <v>0</v>
      </c>
      <c r="Q390" s="230">
        <v>0.00055000000000000003</v>
      </c>
      <c r="R390" s="230">
        <f>Q390*H390</f>
        <v>0.017600000000000001</v>
      </c>
      <c r="S390" s="230">
        <v>0</v>
      </c>
      <c r="T390" s="23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32" t="s">
        <v>290</v>
      </c>
      <c r="AT390" s="232" t="s">
        <v>157</v>
      </c>
      <c r="AU390" s="232" t="s">
        <v>80</v>
      </c>
      <c r="AY390" s="16" t="s">
        <v>121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6" t="s">
        <v>78</v>
      </c>
      <c r="BK390" s="233">
        <f>ROUND(I390*H390,2)</f>
        <v>0</v>
      </c>
      <c r="BL390" s="16" t="s">
        <v>214</v>
      </c>
      <c r="BM390" s="232" t="s">
        <v>519</v>
      </c>
    </row>
    <row r="391" s="2" customFormat="1">
      <c r="A391" s="37"/>
      <c r="B391" s="38"/>
      <c r="C391" s="39"/>
      <c r="D391" s="234" t="s">
        <v>130</v>
      </c>
      <c r="E391" s="39"/>
      <c r="F391" s="235" t="s">
        <v>520</v>
      </c>
      <c r="G391" s="39"/>
      <c r="H391" s="39"/>
      <c r="I391" s="141"/>
      <c r="J391" s="39"/>
      <c r="K391" s="39"/>
      <c r="L391" s="43"/>
      <c r="M391" s="236"/>
      <c r="N391" s="237"/>
      <c r="O391" s="83"/>
      <c r="P391" s="83"/>
      <c r="Q391" s="83"/>
      <c r="R391" s="83"/>
      <c r="S391" s="83"/>
      <c r="T391" s="84"/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T391" s="16" t="s">
        <v>130</v>
      </c>
      <c r="AU391" s="16" t="s">
        <v>80</v>
      </c>
    </row>
    <row r="392" s="2" customFormat="1">
      <c r="A392" s="37"/>
      <c r="B392" s="38"/>
      <c r="C392" s="39"/>
      <c r="D392" s="234" t="s">
        <v>132</v>
      </c>
      <c r="E392" s="39"/>
      <c r="F392" s="238" t="s">
        <v>133</v>
      </c>
      <c r="G392" s="39"/>
      <c r="H392" s="39"/>
      <c r="I392" s="141"/>
      <c r="J392" s="39"/>
      <c r="K392" s="39"/>
      <c r="L392" s="43"/>
      <c r="M392" s="236"/>
      <c r="N392" s="237"/>
      <c r="O392" s="83"/>
      <c r="P392" s="83"/>
      <c r="Q392" s="83"/>
      <c r="R392" s="83"/>
      <c r="S392" s="83"/>
      <c r="T392" s="84"/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T392" s="16" t="s">
        <v>132</v>
      </c>
      <c r="AU392" s="16" t="s">
        <v>80</v>
      </c>
    </row>
    <row r="393" s="13" customFormat="1">
      <c r="A393" s="13"/>
      <c r="B393" s="239"/>
      <c r="C393" s="240"/>
      <c r="D393" s="234" t="s">
        <v>134</v>
      </c>
      <c r="E393" s="241" t="s">
        <v>19</v>
      </c>
      <c r="F393" s="242" t="s">
        <v>290</v>
      </c>
      <c r="G393" s="240"/>
      <c r="H393" s="243">
        <v>32</v>
      </c>
      <c r="I393" s="244"/>
      <c r="J393" s="240"/>
      <c r="K393" s="240"/>
      <c r="L393" s="245"/>
      <c r="M393" s="246"/>
      <c r="N393" s="247"/>
      <c r="O393" s="247"/>
      <c r="P393" s="247"/>
      <c r="Q393" s="247"/>
      <c r="R393" s="247"/>
      <c r="S393" s="247"/>
      <c r="T393" s="248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9" t="s">
        <v>134</v>
      </c>
      <c r="AU393" s="249" t="s">
        <v>80</v>
      </c>
      <c r="AV393" s="13" t="s">
        <v>80</v>
      </c>
      <c r="AW393" s="13" t="s">
        <v>33</v>
      </c>
      <c r="AX393" s="13" t="s">
        <v>78</v>
      </c>
      <c r="AY393" s="249" t="s">
        <v>121</v>
      </c>
    </row>
    <row r="394" s="2" customFormat="1" ht="16.5" customHeight="1">
      <c r="A394" s="37"/>
      <c r="B394" s="38"/>
      <c r="C394" s="250" t="s">
        <v>521</v>
      </c>
      <c r="D394" s="250" t="s">
        <v>157</v>
      </c>
      <c r="E394" s="251" t="s">
        <v>522</v>
      </c>
      <c r="F394" s="252" t="s">
        <v>523</v>
      </c>
      <c r="G394" s="253" t="s">
        <v>217</v>
      </c>
      <c r="H394" s="254">
        <v>42</v>
      </c>
      <c r="I394" s="255"/>
      <c r="J394" s="256">
        <f>ROUND(I394*H394,2)</f>
        <v>0</v>
      </c>
      <c r="K394" s="252" t="s">
        <v>127</v>
      </c>
      <c r="L394" s="257"/>
      <c r="M394" s="258" t="s">
        <v>19</v>
      </c>
      <c r="N394" s="259" t="s">
        <v>43</v>
      </c>
      <c r="O394" s="83"/>
      <c r="P394" s="230">
        <f>O394*H394</f>
        <v>0</v>
      </c>
      <c r="Q394" s="230">
        <v>6.0000000000000002E-05</v>
      </c>
      <c r="R394" s="230">
        <f>Q394*H394</f>
        <v>0.0025200000000000001</v>
      </c>
      <c r="S394" s="230">
        <v>0</v>
      </c>
      <c r="T394" s="23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32" t="s">
        <v>290</v>
      </c>
      <c r="AT394" s="232" t="s">
        <v>157</v>
      </c>
      <c r="AU394" s="232" t="s">
        <v>80</v>
      </c>
      <c r="AY394" s="16" t="s">
        <v>121</v>
      </c>
      <c r="BE394" s="233">
        <f>IF(N394="základní",J394,0)</f>
        <v>0</v>
      </c>
      <c r="BF394" s="233">
        <f>IF(N394="snížená",J394,0)</f>
        <v>0</v>
      </c>
      <c r="BG394" s="233">
        <f>IF(N394="zákl. přenesená",J394,0)</f>
        <v>0</v>
      </c>
      <c r="BH394" s="233">
        <f>IF(N394="sníž. přenesená",J394,0)</f>
        <v>0</v>
      </c>
      <c r="BI394" s="233">
        <f>IF(N394="nulová",J394,0)</f>
        <v>0</v>
      </c>
      <c r="BJ394" s="16" t="s">
        <v>78</v>
      </c>
      <c r="BK394" s="233">
        <f>ROUND(I394*H394,2)</f>
        <v>0</v>
      </c>
      <c r="BL394" s="16" t="s">
        <v>214</v>
      </c>
      <c r="BM394" s="232" t="s">
        <v>524</v>
      </c>
    </row>
    <row r="395" s="2" customFormat="1">
      <c r="A395" s="37"/>
      <c r="B395" s="38"/>
      <c r="C395" s="39"/>
      <c r="D395" s="234" t="s">
        <v>130</v>
      </c>
      <c r="E395" s="39"/>
      <c r="F395" s="235" t="s">
        <v>525</v>
      </c>
      <c r="G395" s="39"/>
      <c r="H395" s="39"/>
      <c r="I395" s="141"/>
      <c r="J395" s="39"/>
      <c r="K395" s="39"/>
      <c r="L395" s="43"/>
      <c r="M395" s="236"/>
      <c r="N395" s="237"/>
      <c r="O395" s="83"/>
      <c r="P395" s="83"/>
      <c r="Q395" s="83"/>
      <c r="R395" s="83"/>
      <c r="S395" s="83"/>
      <c r="T395" s="84"/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T395" s="16" t="s">
        <v>130</v>
      </c>
      <c r="AU395" s="16" t="s">
        <v>80</v>
      </c>
    </row>
    <row r="396" s="2" customFormat="1">
      <c r="A396" s="37"/>
      <c r="B396" s="38"/>
      <c r="C396" s="39"/>
      <c r="D396" s="234" t="s">
        <v>132</v>
      </c>
      <c r="E396" s="39"/>
      <c r="F396" s="238" t="s">
        <v>133</v>
      </c>
      <c r="G396" s="39"/>
      <c r="H396" s="39"/>
      <c r="I396" s="141"/>
      <c r="J396" s="39"/>
      <c r="K396" s="39"/>
      <c r="L396" s="43"/>
      <c r="M396" s="236"/>
      <c r="N396" s="237"/>
      <c r="O396" s="83"/>
      <c r="P396" s="83"/>
      <c r="Q396" s="83"/>
      <c r="R396" s="83"/>
      <c r="S396" s="83"/>
      <c r="T396" s="84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16" t="s">
        <v>132</v>
      </c>
      <c r="AU396" s="16" t="s">
        <v>80</v>
      </c>
    </row>
    <row r="397" s="13" customFormat="1">
      <c r="A397" s="13"/>
      <c r="B397" s="239"/>
      <c r="C397" s="240"/>
      <c r="D397" s="234" t="s">
        <v>134</v>
      </c>
      <c r="E397" s="241" t="s">
        <v>19</v>
      </c>
      <c r="F397" s="242" t="s">
        <v>361</v>
      </c>
      <c r="G397" s="240"/>
      <c r="H397" s="243">
        <v>42</v>
      </c>
      <c r="I397" s="244"/>
      <c r="J397" s="240"/>
      <c r="K397" s="240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134</v>
      </c>
      <c r="AU397" s="249" t="s">
        <v>80</v>
      </c>
      <c r="AV397" s="13" t="s">
        <v>80</v>
      </c>
      <c r="AW397" s="13" t="s">
        <v>33</v>
      </c>
      <c r="AX397" s="13" t="s">
        <v>78</v>
      </c>
      <c r="AY397" s="249" t="s">
        <v>121</v>
      </c>
    </row>
    <row r="398" s="2" customFormat="1" ht="16.5" customHeight="1">
      <c r="A398" s="37"/>
      <c r="B398" s="38"/>
      <c r="C398" s="221" t="s">
        <v>526</v>
      </c>
      <c r="D398" s="221" t="s">
        <v>123</v>
      </c>
      <c r="E398" s="222" t="s">
        <v>527</v>
      </c>
      <c r="F398" s="223" t="s">
        <v>528</v>
      </c>
      <c r="G398" s="224" t="s">
        <v>217</v>
      </c>
      <c r="H398" s="225">
        <v>20</v>
      </c>
      <c r="I398" s="226"/>
      <c r="J398" s="227">
        <f>ROUND(I398*H398,2)</f>
        <v>0</v>
      </c>
      <c r="K398" s="223" t="s">
        <v>127</v>
      </c>
      <c r="L398" s="43"/>
      <c r="M398" s="228" t="s">
        <v>19</v>
      </c>
      <c r="N398" s="229" t="s">
        <v>43</v>
      </c>
      <c r="O398" s="83"/>
      <c r="P398" s="230">
        <f>O398*H398</f>
        <v>0</v>
      </c>
      <c r="Q398" s="230">
        <v>0.00018000000000000001</v>
      </c>
      <c r="R398" s="230">
        <f>Q398*H398</f>
        <v>0.0036000000000000003</v>
      </c>
      <c r="S398" s="230">
        <v>0</v>
      </c>
      <c r="T398" s="231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32" t="s">
        <v>214</v>
      </c>
      <c r="AT398" s="232" t="s">
        <v>123</v>
      </c>
      <c r="AU398" s="232" t="s">
        <v>80</v>
      </c>
      <c r="AY398" s="16" t="s">
        <v>121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6" t="s">
        <v>78</v>
      </c>
      <c r="BK398" s="233">
        <f>ROUND(I398*H398,2)</f>
        <v>0</v>
      </c>
      <c r="BL398" s="16" t="s">
        <v>214</v>
      </c>
      <c r="BM398" s="232" t="s">
        <v>529</v>
      </c>
    </row>
    <row r="399" s="2" customFormat="1">
      <c r="A399" s="37"/>
      <c r="B399" s="38"/>
      <c r="C399" s="39"/>
      <c r="D399" s="234" t="s">
        <v>130</v>
      </c>
      <c r="E399" s="39"/>
      <c r="F399" s="235" t="s">
        <v>530</v>
      </c>
      <c r="G399" s="39"/>
      <c r="H399" s="39"/>
      <c r="I399" s="141"/>
      <c r="J399" s="39"/>
      <c r="K399" s="39"/>
      <c r="L399" s="43"/>
      <c r="M399" s="236"/>
      <c r="N399" s="237"/>
      <c r="O399" s="83"/>
      <c r="P399" s="83"/>
      <c r="Q399" s="83"/>
      <c r="R399" s="83"/>
      <c r="S399" s="83"/>
      <c r="T399" s="84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16" t="s">
        <v>130</v>
      </c>
      <c r="AU399" s="16" t="s">
        <v>80</v>
      </c>
    </row>
    <row r="400" s="2" customFormat="1">
      <c r="A400" s="37"/>
      <c r="B400" s="38"/>
      <c r="C400" s="39"/>
      <c r="D400" s="234" t="s">
        <v>132</v>
      </c>
      <c r="E400" s="39"/>
      <c r="F400" s="238" t="s">
        <v>133</v>
      </c>
      <c r="G400" s="39"/>
      <c r="H400" s="39"/>
      <c r="I400" s="141"/>
      <c r="J400" s="39"/>
      <c r="K400" s="39"/>
      <c r="L400" s="43"/>
      <c r="M400" s="236"/>
      <c r="N400" s="237"/>
      <c r="O400" s="83"/>
      <c r="P400" s="83"/>
      <c r="Q400" s="83"/>
      <c r="R400" s="83"/>
      <c r="S400" s="83"/>
      <c r="T400" s="84"/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T400" s="16" t="s">
        <v>132</v>
      </c>
      <c r="AU400" s="16" t="s">
        <v>80</v>
      </c>
    </row>
    <row r="401" s="13" customFormat="1">
      <c r="A401" s="13"/>
      <c r="B401" s="239"/>
      <c r="C401" s="240"/>
      <c r="D401" s="234" t="s">
        <v>134</v>
      </c>
      <c r="E401" s="241" t="s">
        <v>19</v>
      </c>
      <c r="F401" s="242" t="s">
        <v>241</v>
      </c>
      <c r="G401" s="240"/>
      <c r="H401" s="243">
        <v>20</v>
      </c>
      <c r="I401" s="244"/>
      <c r="J401" s="240"/>
      <c r="K401" s="240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134</v>
      </c>
      <c r="AU401" s="249" t="s">
        <v>80</v>
      </c>
      <c r="AV401" s="13" t="s">
        <v>80</v>
      </c>
      <c r="AW401" s="13" t="s">
        <v>33</v>
      </c>
      <c r="AX401" s="13" t="s">
        <v>78</v>
      </c>
      <c r="AY401" s="249" t="s">
        <v>121</v>
      </c>
    </row>
    <row r="402" s="2" customFormat="1" ht="16.5" customHeight="1">
      <c r="A402" s="37"/>
      <c r="B402" s="38"/>
      <c r="C402" s="221" t="s">
        <v>531</v>
      </c>
      <c r="D402" s="221" t="s">
        <v>123</v>
      </c>
      <c r="E402" s="222" t="s">
        <v>532</v>
      </c>
      <c r="F402" s="223" t="s">
        <v>533</v>
      </c>
      <c r="G402" s="224" t="s">
        <v>217</v>
      </c>
      <c r="H402" s="225">
        <v>8</v>
      </c>
      <c r="I402" s="226"/>
      <c r="J402" s="227">
        <f>ROUND(I402*H402,2)</f>
        <v>0</v>
      </c>
      <c r="K402" s="223" t="s">
        <v>127</v>
      </c>
      <c r="L402" s="43"/>
      <c r="M402" s="228" t="s">
        <v>19</v>
      </c>
      <c r="N402" s="229" t="s">
        <v>43</v>
      </c>
      <c r="O402" s="83"/>
      <c r="P402" s="230">
        <f>O402*H402</f>
        <v>0</v>
      </c>
      <c r="Q402" s="230">
        <v>0.00021000000000000001</v>
      </c>
      <c r="R402" s="230">
        <f>Q402*H402</f>
        <v>0.0016800000000000001</v>
      </c>
      <c r="S402" s="230">
        <v>0</v>
      </c>
      <c r="T402" s="231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32" t="s">
        <v>214</v>
      </c>
      <c r="AT402" s="232" t="s">
        <v>123</v>
      </c>
      <c r="AU402" s="232" t="s">
        <v>80</v>
      </c>
      <c r="AY402" s="16" t="s">
        <v>121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6" t="s">
        <v>78</v>
      </c>
      <c r="BK402" s="233">
        <f>ROUND(I402*H402,2)</f>
        <v>0</v>
      </c>
      <c r="BL402" s="16" t="s">
        <v>214</v>
      </c>
      <c r="BM402" s="232" t="s">
        <v>534</v>
      </c>
    </row>
    <row r="403" s="2" customFormat="1">
      <c r="A403" s="37"/>
      <c r="B403" s="38"/>
      <c r="C403" s="39"/>
      <c r="D403" s="234" t="s">
        <v>130</v>
      </c>
      <c r="E403" s="39"/>
      <c r="F403" s="235" t="s">
        <v>535</v>
      </c>
      <c r="G403" s="39"/>
      <c r="H403" s="39"/>
      <c r="I403" s="141"/>
      <c r="J403" s="39"/>
      <c r="K403" s="39"/>
      <c r="L403" s="43"/>
      <c r="M403" s="236"/>
      <c r="N403" s="237"/>
      <c r="O403" s="83"/>
      <c r="P403" s="83"/>
      <c r="Q403" s="83"/>
      <c r="R403" s="83"/>
      <c r="S403" s="83"/>
      <c r="T403" s="84"/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T403" s="16" t="s">
        <v>130</v>
      </c>
      <c r="AU403" s="16" t="s">
        <v>80</v>
      </c>
    </row>
    <row r="404" s="2" customFormat="1">
      <c r="A404" s="37"/>
      <c r="B404" s="38"/>
      <c r="C404" s="39"/>
      <c r="D404" s="234" t="s">
        <v>132</v>
      </c>
      <c r="E404" s="39"/>
      <c r="F404" s="238" t="s">
        <v>133</v>
      </c>
      <c r="G404" s="39"/>
      <c r="H404" s="39"/>
      <c r="I404" s="141"/>
      <c r="J404" s="39"/>
      <c r="K404" s="39"/>
      <c r="L404" s="43"/>
      <c r="M404" s="236"/>
      <c r="N404" s="237"/>
      <c r="O404" s="83"/>
      <c r="P404" s="83"/>
      <c r="Q404" s="83"/>
      <c r="R404" s="83"/>
      <c r="S404" s="83"/>
      <c r="T404" s="84"/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T404" s="16" t="s">
        <v>132</v>
      </c>
      <c r="AU404" s="16" t="s">
        <v>80</v>
      </c>
    </row>
    <row r="405" s="13" customFormat="1">
      <c r="A405" s="13"/>
      <c r="B405" s="239"/>
      <c r="C405" s="240"/>
      <c r="D405" s="234" t="s">
        <v>134</v>
      </c>
      <c r="E405" s="241" t="s">
        <v>19</v>
      </c>
      <c r="F405" s="242" t="s">
        <v>161</v>
      </c>
      <c r="G405" s="240"/>
      <c r="H405" s="243">
        <v>8</v>
      </c>
      <c r="I405" s="244"/>
      <c r="J405" s="240"/>
      <c r="K405" s="240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134</v>
      </c>
      <c r="AU405" s="249" t="s">
        <v>80</v>
      </c>
      <c r="AV405" s="13" t="s">
        <v>80</v>
      </c>
      <c r="AW405" s="13" t="s">
        <v>33</v>
      </c>
      <c r="AX405" s="13" t="s">
        <v>78</v>
      </c>
      <c r="AY405" s="249" t="s">
        <v>121</v>
      </c>
    </row>
    <row r="406" s="2" customFormat="1" ht="16.5" customHeight="1">
      <c r="A406" s="37"/>
      <c r="B406" s="38"/>
      <c r="C406" s="221" t="s">
        <v>536</v>
      </c>
      <c r="D406" s="221" t="s">
        <v>123</v>
      </c>
      <c r="E406" s="222" t="s">
        <v>537</v>
      </c>
      <c r="F406" s="223" t="s">
        <v>538</v>
      </c>
      <c r="G406" s="224" t="s">
        <v>217</v>
      </c>
      <c r="H406" s="225">
        <v>20</v>
      </c>
      <c r="I406" s="226"/>
      <c r="J406" s="227">
        <f>ROUND(I406*H406,2)</f>
        <v>0</v>
      </c>
      <c r="K406" s="223" t="s">
        <v>127</v>
      </c>
      <c r="L406" s="43"/>
      <c r="M406" s="228" t="s">
        <v>19</v>
      </c>
      <c r="N406" s="229" t="s">
        <v>43</v>
      </c>
      <c r="O406" s="83"/>
      <c r="P406" s="230">
        <f>O406*H406</f>
        <v>0</v>
      </c>
      <c r="Q406" s="230">
        <v>0.00025999999999999998</v>
      </c>
      <c r="R406" s="230">
        <f>Q406*H406</f>
        <v>0.0051999999999999998</v>
      </c>
      <c r="S406" s="230">
        <v>0</v>
      </c>
      <c r="T406" s="23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32" t="s">
        <v>214</v>
      </c>
      <c r="AT406" s="232" t="s">
        <v>123</v>
      </c>
      <c r="AU406" s="232" t="s">
        <v>80</v>
      </c>
      <c r="AY406" s="16" t="s">
        <v>121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6" t="s">
        <v>78</v>
      </c>
      <c r="BK406" s="233">
        <f>ROUND(I406*H406,2)</f>
        <v>0</v>
      </c>
      <c r="BL406" s="16" t="s">
        <v>214</v>
      </c>
      <c r="BM406" s="232" t="s">
        <v>539</v>
      </c>
    </row>
    <row r="407" s="2" customFormat="1">
      <c r="A407" s="37"/>
      <c r="B407" s="38"/>
      <c r="C407" s="39"/>
      <c r="D407" s="234" t="s">
        <v>130</v>
      </c>
      <c r="E407" s="39"/>
      <c r="F407" s="235" t="s">
        <v>540</v>
      </c>
      <c r="G407" s="39"/>
      <c r="H407" s="39"/>
      <c r="I407" s="141"/>
      <c r="J407" s="39"/>
      <c r="K407" s="39"/>
      <c r="L407" s="43"/>
      <c r="M407" s="236"/>
      <c r="N407" s="237"/>
      <c r="O407" s="83"/>
      <c r="P407" s="83"/>
      <c r="Q407" s="83"/>
      <c r="R407" s="83"/>
      <c r="S407" s="83"/>
      <c r="T407" s="84"/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T407" s="16" t="s">
        <v>130</v>
      </c>
      <c r="AU407" s="16" t="s">
        <v>80</v>
      </c>
    </row>
    <row r="408" s="2" customFormat="1">
      <c r="A408" s="37"/>
      <c r="B408" s="38"/>
      <c r="C408" s="39"/>
      <c r="D408" s="234" t="s">
        <v>132</v>
      </c>
      <c r="E408" s="39"/>
      <c r="F408" s="238" t="s">
        <v>133</v>
      </c>
      <c r="G408" s="39"/>
      <c r="H408" s="39"/>
      <c r="I408" s="141"/>
      <c r="J408" s="39"/>
      <c r="K408" s="39"/>
      <c r="L408" s="43"/>
      <c r="M408" s="236"/>
      <c r="N408" s="237"/>
      <c r="O408" s="83"/>
      <c r="P408" s="83"/>
      <c r="Q408" s="83"/>
      <c r="R408" s="83"/>
      <c r="S408" s="83"/>
      <c r="T408" s="84"/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T408" s="16" t="s">
        <v>132</v>
      </c>
      <c r="AU408" s="16" t="s">
        <v>80</v>
      </c>
    </row>
    <row r="409" s="13" customFormat="1">
      <c r="A409" s="13"/>
      <c r="B409" s="239"/>
      <c r="C409" s="240"/>
      <c r="D409" s="234" t="s">
        <v>134</v>
      </c>
      <c r="E409" s="241" t="s">
        <v>19</v>
      </c>
      <c r="F409" s="242" t="s">
        <v>241</v>
      </c>
      <c r="G409" s="240"/>
      <c r="H409" s="243">
        <v>20</v>
      </c>
      <c r="I409" s="244"/>
      <c r="J409" s="240"/>
      <c r="K409" s="240"/>
      <c r="L409" s="245"/>
      <c r="M409" s="246"/>
      <c r="N409" s="247"/>
      <c r="O409" s="247"/>
      <c r="P409" s="247"/>
      <c r="Q409" s="247"/>
      <c r="R409" s="247"/>
      <c r="S409" s="247"/>
      <c r="T409" s="248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9" t="s">
        <v>134</v>
      </c>
      <c r="AU409" s="249" t="s">
        <v>80</v>
      </c>
      <c r="AV409" s="13" t="s">
        <v>80</v>
      </c>
      <c r="AW409" s="13" t="s">
        <v>33</v>
      </c>
      <c r="AX409" s="13" t="s">
        <v>78</v>
      </c>
      <c r="AY409" s="249" t="s">
        <v>121</v>
      </c>
    </row>
    <row r="410" s="2" customFormat="1" ht="16.5" customHeight="1">
      <c r="A410" s="37"/>
      <c r="B410" s="38"/>
      <c r="C410" s="221" t="s">
        <v>541</v>
      </c>
      <c r="D410" s="221" t="s">
        <v>123</v>
      </c>
      <c r="E410" s="222" t="s">
        <v>542</v>
      </c>
      <c r="F410" s="223" t="s">
        <v>543</v>
      </c>
      <c r="G410" s="224" t="s">
        <v>217</v>
      </c>
      <c r="H410" s="225">
        <v>20</v>
      </c>
      <c r="I410" s="226"/>
      <c r="J410" s="227">
        <f>ROUND(I410*H410,2)</f>
        <v>0</v>
      </c>
      <c r="K410" s="223" t="s">
        <v>127</v>
      </c>
      <c r="L410" s="43"/>
      <c r="M410" s="228" t="s">
        <v>19</v>
      </c>
      <c r="N410" s="229" t="s">
        <v>43</v>
      </c>
      <c r="O410" s="83"/>
      <c r="P410" s="230">
        <f>O410*H410</f>
        <v>0</v>
      </c>
      <c r="Q410" s="230">
        <v>0.00029</v>
      </c>
      <c r="R410" s="230">
        <f>Q410*H410</f>
        <v>0.0057999999999999996</v>
      </c>
      <c r="S410" s="230">
        <v>0</v>
      </c>
      <c r="T410" s="23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32" t="s">
        <v>214</v>
      </c>
      <c r="AT410" s="232" t="s">
        <v>123</v>
      </c>
      <c r="AU410" s="232" t="s">
        <v>80</v>
      </c>
      <c r="AY410" s="16" t="s">
        <v>121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6" t="s">
        <v>78</v>
      </c>
      <c r="BK410" s="233">
        <f>ROUND(I410*H410,2)</f>
        <v>0</v>
      </c>
      <c r="BL410" s="16" t="s">
        <v>214</v>
      </c>
      <c r="BM410" s="232" t="s">
        <v>544</v>
      </c>
    </row>
    <row r="411" s="2" customFormat="1">
      <c r="A411" s="37"/>
      <c r="B411" s="38"/>
      <c r="C411" s="39"/>
      <c r="D411" s="234" t="s">
        <v>130</v>
      </c>
      <c r="E411" s="39"/>
      <c r="F411" s="235" t="s">
        <v>545</v>
      </c>
      <c r="G411" s="39"/>
      <c r="H411" s="39"/>
      <c r="I411" s="141"/>
      <c r="J411" s="39"/>
      <c r="K411" s="39"/>
      <c r="L411" s="43"/>
      <c r="M411" s="236"/>
      <c r="N411" s="237"/>
      <c r="O411" s="83"/>
      <c r="P411" s="83"/>
      <c r="Q411" s="83"/>
      <c r="R411" s="83"/>
      <c r="S411" s="83"/>
      <c r="T411" s="84"/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T411" s="16" t="s">
        <v>130</v>
      </c>
      <c r="AU411" s="16" t="s">
        <v>80</v>
      </c>
    </row>
    <row r="412" s="2" customFormat="1">
      <c r="A412" s="37"/>
      <c r="B412" s="38"/>
      <c r="C412" s="39"/>
      <c r="D412" s="234" t="s">
        <v>132</v>
      </c>
      <c r="E412" s="39"/>
      <c r="F412" s="238" t="s">
        <v>133</v>
      </c>
      <c r="G412" s="39"/>
      <c r="H412" s="39"/>
      <c r="I412" s="141"/>
      <c r="J412" s="39"/>
      <c r="K412" s="39"/>
      <c r="L412" s="43"/>
      <c r="M412" s="236"/>
      <c r="N412" s="237"/>
      <c r="O412" s="83"/>
      <c r="P412" s="83"/>
      <c r="Q412" s="83"/>
      <c r="R412" s="83"/>
      <c r="S412" s="83"/>
      <c r="T412" s="84"/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T412" s="16" t="s">
        <v>132</v>
      </c>
      <c r="AU412" s="16" t="s">
        <v>80</v>
      </c>
    </row>
    <row r="413" s="13" customFormat="1">
      <c r="A413" s="13"/>
      <c r="B413" s="239"/>
      <c r="C413" s="240"/>
      <c r="D413" s="234" t="s">
        <v>134</v>
      </c>
      <c r="E413" s="241" t="s">
        <v>19</v>
      </c>
      <c r="F413" s="242" t="s">
        <v>241</v>
      </c>
      <c r="G413" s="240"/>
      <c r="H413" s="243">
        <v>20</v>
      </c>
      <c r="I413" s="244"/>
      <c r="J413" s="240"/>
      <c r="K413" s="240"/>
      <c r="L413" s="245"/>
      <c r="M413" s="246"/>
      <c r="N413" s="247"/>
      <c r="O413" s="247"/>
      <c r="P413" s="247"/>
      <c r="Q413" s="247"/>
      <c r="R413" s="247"/>
      <c r="S413" s="247"/>
      <c r="T413" s="24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9" t="s">
        <v>134</v>
      </c>
      <c r="AU413" s="249" t="s">
        <v>80</v>
      </c>
      <c r="AV413" s="13" t="s">
        <v>80</v>
      </c>
      <c r="AW413" s="13" t="s">
        <v>33</v>
      </c>
      <c r="AX413" s="13" t="s">
        <v>78</v>
      </c>
      <c r="AY413" s="249" t="s">
        <v>121</v>
      </c>
    </row>
    <row r="414" s="2" customFormat="1" ht="16.5" customHeight="1">
      <c r="A414" s="37"/>
      <c r="B414" s="38"/>
      <c r="C414" s="221" t="s">
        <v>546</v>
      </c>
      <c r="D414" s="221" t="s">
        <v>123</v>
      </c>
      <c r="E414" s="222" t="s">
        <v>547</v>
      </c>
      <c r="F414" s="223" t="s">
        <v>548</v>
      </c>
      <c r="G414" s="224" t="s">
        <v>169</v>
      </c>
      <c r="H414" s="225">
        <v>49</v>
      </c>
      <c r="I414" s="226"/>
      <c r="J414" s="227">
        <f>ROUND(I414*H414,2)</f>
        <v>0</v>
      </c>
      <c r="K414" s="223" t="s">
        <v>127</v>
      </c>
      <c r="L414" s="43"/>
      <c r="M414" s="228" t="s">
        <v>19</v>
      </c>
      <c r="N414" s="229" t="s">
        <v>43</v>
      </c>
      <c r="O414" s="83"/>
      <c r="P414" s="230">
        <f>O414*H414</f>
        <v>0</v>
      </c>
      <c r="Q414" s="230">
        <v>0.00012999999999999999</v>
      </c>
      <c r="R414" s="230">
        <f>Q414*H414</f>
        <v>0.0063699999999999998</v>
      </c>
      <c r="S414" s="230">
        <v>0</v>
      </c>
      <c r="T414" s="231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32" t="s">
        <v>214</v>
      </c>
      <c r="AT414" s="232" t="s">
        <v>123</v>
      </c>
      <c r="AU414" s="232" t="s">
        <v>80</v>
      </c>
      <c r="AY414" s="16" t="s">
        <v>121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6" t="s">
        <v>78</v>
      </c>
      <c r="BK414" s="233">
        <f>ROUND(I414*H414,2)</f>
        <v>0</v>
      </c>
      <c r="BL414" s="16" t="s">
        <v>214</v>
      </c>
      <c r="BM414" s="232" t="s">
        <v>549</v>
      </c>
    </row>
    <row r="415" s="2" customFormat="1">
      <c r="A415" s="37"/>
      <c r="B415" s="38"/>
      <c r="C415" s="39"/>
      <c r="D415" s="234" t="s">
        <v>130</v>
      </c>
      <c r="E415" s="39"/>
      <c r="F415" s="235" t="s">
        <v>550</v>
      </c>
      <c r="G415" s="39"/>
      <c r="H415" s="39"/>
      <c r="I415" s="141"/>
      <c r="J415" s="39"/>
      <c r="K415" s="39"/>
      <c r="L415" s="43"/>
      <c r="M415" s="236"/>
      <c r="N415" s="237"/>
      <c r="O415" s="83"/>
      <c r="P415" s="83"/>
      <c r="Q415" s="83"/>
      <c r="R415" s="83"/>
      <c r="S415" s="83"/>
      <c r="T415" s="84"/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T415" s="16" t="s">
        <v>130</v>
      </c>
      <c r="AU415" s="16" t="s">
        <v>80</v>
      </c>
    </row>
    <row r="416" s="2" customFormat="1">
      <c r="A416" s="37"/>
      <c r="B416" s="38"/>
      <c r="C416" s="39"/>
      <c r="D416" s="234" t="s">
        <v>132</v>
      </c>
      <c r="E416" s="39"/>
      <c r="F416" s="238" t="s">
        <v>133</v>
      </c>
      <c r="G416" s="39"/>
      <c r="H416" s="39"/>
      <c r="I416" s="141"/>
      <c r="J416" s="39"/>
      <c r="K416" s="39"/>
      <c r="L416" s="43"/>
      <c r="M416" s="236"/>
      <c r="N416" s="237"/>
      <c r="O416" s="83"/>
      <c r="P416" s="83"/>
      <c r="Q416" s="83"/>
      <c r="R416" s="83"/>
      <c r="S416" s="83"/>
      <c r="T416" s="84"/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T416" s="16" t="s">
        <v>132</v>
      </c>
      <c r="AU416" s="16" t="s">
        <v>80</v>
      </c>
    </row>
    <row r="417" s="13" customFormat="1">
      <c r="A417" s="13"/>
      <c r="B417" s="239"/>
      <c r="C417" s="240"/>
      <c r="D417" s="234" t="s">
        <v>134</v>
      </c>
      <c r="E417" s="241" t="s">
        <v>19</v>
      </c>
      <c r="F417" s="242" t="s">
        <v>396</v>
      </c>
      <c r="G417" s="240"/>
      <c r="H417" s="243">
        <v>49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134</v>
      </c>
      <c r="AU417" s="249" t="s">
        <v>80</v>
      </c>
      <c r="AV417" s="13" t="s">
        <v>80</v>
      </c>
      <c r="AW417" s="13" t="s">
        <v>33</v>
      </c>
      <c r="AX417" s="13" t="s">
        <v>78</v>
      </c>
      <c r="AY417" s="249" t="s">
        <v>121</v>
      </c>
    </row>
    <row r="418" s="2" customFormat="1" ht="16.5" customHeight="1">
      <c r="A418" s="37"/>
      <c r="B418" s="38"/>
      <c r="C418" s="250" t="s">
        <v>551</v>
      </c>
      <c r="D418" s="250" t="s">
        <v>157</v>
      </c>
      <c r="E418" s="251" t="s">
        <v>552</v>
      </c>
      <c r="F418" s="252" t="s">
        <v>553</v>
      </c>
      <c r="G418" s="253" t="s">
        <v>169</v>
      </c>
      <c r="H418" s="254">
        <v>49</v>
      </c>
      <c r="I418" s="255"/>
      <c r="J418" s="256">
        <f>ROUND(I418*H418,2)</f>
        <v>0</v>
      </c>
      <c r="K418" s="252" t="s">
        <v>127</v>
      </c>
      <c r="L418" s="257"/>
      <c r="M418" s="258" t="s">
        <v>19</v>
      </c>
      <c r="N418" s="259" t="s">
        <v>43</v>
      </c>
      <c r="O418" s="83"/>
      <c r="P418" s="230">
        <f>O418*H418</f>
        <v>0</v>
      </c>
      <c r="Q418" s="230">
        <v>0.00013999999999999999</v>
      </c>
      <c r="R418" s="230">
        <f>Q418*H418</f>
        <v>0.0068599999999999998</v>
      </c>
      <c r="S418" s="230">
        <v>0</v>
      </c>
      <c r="T418" s="231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32" t="s">
        <v>290</v>
      </c>
      <c r="AT418" s="232" t="s">
        <v>157</v>
      </c>
      <c r="AU418" s="232" t="s">
        <v>80</v>
      </c>
      <c r="AY418" s="16" t="s">
        <v>121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6" t="s">
        <v>78</v>
      </c>
      <c r="BK418" s="233">
        <f>ROUND(I418*H418,2)</f>
        <v>0</v>
      </c>
      <c r="BL418" s="16" t="s">
        <v>214</v>
      </c>
      <c r="BM418" s="232" t="s">
        <v>554</v>
      </c>
    </row>
    <row r="419" s="2" customFormat="1">
      <c r="A419" s="37"/>
      <c r="B419" s="38"/>
      <c r="C419" s="39"/>
      <c r="D419" s="234" t="s">
        <v>130</v>
      </c>
      <c r="E419" s="39"/>
      <c r="F419" s="235" t="s">
        <v>555</v>
      </c>
      <c r="G419" s="39"/>
      <c r="H419" s="39"/>
      <c r="I419" s="141"/>
      <c r="J419" s="39"/>
      <c r="K419" s="39"/>
      <c r="L419" s="43"/>
      <c r="M419" s="236"/>
      <c r="N419" s="237"/>
      <c r="O419" s="83"/>
      <c r="P419" s="83"/>
      <c r="Q419" s="83"/>
      <c r="R419" s="83"/>
      <c r="S419" s="83"/>
      <c r="T419" s="84"/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T419" s="16" t="s">
        <v>130</v>
      </c>
      <c r="AU419" s="16" t="s">
        <v>80</v>
      </c>
    </row>
    <row r="420" s="2" customFormat="1">
      <c r="A420" s="37"/>
      <c r="B420" s="38"/>
      <c r="C420" s="39"/>
      <c r="D420" s="234" t="s">
        <v>132</v>
      </c>
      <c r="E420" s="39"/>
      <c r="F420" s="238" t="s">
        <v>133</v>
      </c>
      <c r="G420" s="39"/>
      <c r="H420" s="39"/>
      <c r="I420" s="141"/>
      <c r="J420" s="39"/>
      <c r="K420" s="39"/>
      <c r="L420" s="43"/>
      <c r="M420" s="236"/>
      <c r="N420" s="237"/>
      <c r="O420" s="83"/>
      <c r="P420" s="83"/>
      <c r="Q420" s="83"/>
      <c r="R420" s="83"/>
      <c r="S420" s="83"/>
      <c r="T420" s="84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16" t="s">
        <v>132</v>
      </c>
      <c r="AU420" s="16" t="s">
        <v>80</v>
      </c>
    </row>
    <row r="421" s="13" customFormat="1">
      <c r="A421" s="13"/>
      <c r="B421" s="239"/>
      <c r="C421" s="240"/>
      <c r="D421" s="234" t="s">
        <v>134</v>
      </c>
      <c r="E421" s="241" t="s">
        <v>19</v>
      </c>
      <c r="F421" s="242" t="s">
        <v>396</v>
      </c>
      <c r="G421" s="240"/>
      <c r="H421" s="243">
        <v>49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9" t="s">
        <v>134</v>
      </c>
      <c r="AU421" s="249" t="s">
        <v>80</v>
      </c>
      <c r="AV421" s="13" t="s">
        <v>80</v>
      </c>
      <c r="AW421" s="13" t="s">
        <v>33</v>
      </c>
      <c r="AX421" s="13" t="s">
        <v>78</v>
      </c>
      <c r="AY421" s="249" t="s">
        <v>121</v>
      </c>
    </row>
    <row r="422" s="2" customFormat="1" ht="16.5" customHeight="1">
      <c r="A422" s="37"/>
      <c r="B422" s="38"/>
      <c r="C422" s="221" t="s">
        <v>556</v>
      </c>
      <c r="D422" s="221" t="s">
        <v>123</v>
      </c>
      <c r="E422" s="222" t="s">
        <v>557</v>
      </c>
      <c r="F422" s="223" t="s">
        <v>558</v>
      </c>
      <c r="G422" s="224" t="s">
        <v>559</v>
      </c>
      <c r="H422" s="225">
        <v>4</v>
      </c>
      <c r="I422" s="226"/>
      <c r="J422" s="227">
        <f>ROUND(I422*H422,2)</f>
        <v>0</v>
      </c>
      <c r="K422" s="223" t="s">
        <v>127</v>
      </c>
      <c r="L422" s="43"/>
      <c r="M422" s="228" t="s">
        <v>19</v>
      </c>
      <c r="N422" s="229" t="s">
        <v>43</v>
      </c>
      <c r="O422" s="83"/>
      <c r="P422" s="230">
        <f>O422*H422</f>
        <v>0</v>
      </c>
      <c r="Q422" s="230">
        <v>0.00025000000000000001</v>
      </c>
      <c r="R422" s="230">
        <f>Q422*H422</f>
        <v>0.001</v>
      </c>
      <c r="S422" s="230">
        <v>0</v>
      </c>
      <c r="T422" s="23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32" t="s">
        <v>214</v>
      </c>
      <c r="AT422" s="232" t="s">
        <v>123</v>
      </c>
      <c r="AU422" s="232" t="s">
        <v>80</v>
      </c>
      <c r="AY422" s="16" t="s">
        <v>121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6" t="s">
        <v>78</v>
      </c>
      <c r="BK422" s="233">
        <f>ROUND(I422*H422,2)</f>
        <v>0</v>
      </c>
      <c r="BL422" s="16" t="s">
        <v>214</v>
      </c>
      <c r="BM422" s="232" t="s">
        <v>560</v>
      </c>
    </row>
    <row r="423" s="2" customFormat="1">
      <c r="A423" s="37"/>
      <c r="B423" s="38"/>
      <c r="C423" s="39"/>
      <c r="D423" s="234" t="s">
        <v>130</v>
      </c>
      <c r="E423" s="39"/>
      <c r="F423" s="235" t="s">
        <v>561</v>
      </c>
      <c r="G423" s="39"/>
      <c r="H423" s="39"/>
      <c r="I423" s="141"/>
      <c r="J423" s="39"/>
      <c r="K423" s="39"/>
      <c r="L423" s="43"/>
      <c r="M423" s="236"/>
      <c r="N423" s="237"/>
      <c r="O423" s="83"/>
      <c r="P423" s="83"/>
      <c r="Q423" s="83"/>
      <c r="R423" s="83"/>
      <c r="S423" s="83"/>
      <c r="T423" s="84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130</v>
      </c>
      <c r="AU423" s="16" t="s">
        <v>80</v>
      </c>
    </row>
    <row r="424" s="2" customFormat="1">
      <c r="A424" s="37"/>
      <c r="B424" s="38"/>
      <c r="C424" s="39"/>
      <c r="D424" s="234" t="s">
        <v>132</v>
      </c>
      <c r="E424" s="39"/>
      <c r="F424" s="238" t="s">
        <v>133</v>
      </c>
      <c r="G424" s="39"/>
      <c r="H424" s="39"/>
      <c r="I424" s="141"/>
      <c r="J424" s="39"/>
      <c r="K424" s="39"/>
      <c r="L424" s="43"/>
      <c r="M424" s="236"/>
      <c r="N424" s="237"/>
      <c r="O424" s="83"/>
      <c r="P424" s="83"/>
      <c r="Q424" s="83"/>
      <c r="R424" s="83"/>
      <c r="S424" s="83"/>
      <c r="T424" s="84"/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T424" s="16" t="s">
        <v>132</v>
      </c>
      <c r="AU424" s="16" t="s">
        <v>80</v>
      </c>
    </row>
    <row r="425" s="13" customFormat="1">
      <c r="A425" s="13"/>
      <c r="B425" s="239"/>
      <c r="C425" s="240"/>
      <c r="D425" s="234" t="s">
        <v>134</v>
      </c>
      <c r="E425" s="241" t="s">
        <v>19</v>
      </c>
      <c r="F425" s="242" t="s">
        <v>128</v>
      </c>
      <c r="G425" s="240"/>
      <c r="H425" s="243">
        <v>4</v>
      </c>
      <c r="I425" s="244"/>
      <c r="J425" s="240"/>
      <c r="K425" s="240"/>
      <c r="L425" s="245"/>
      <c r="M425" s="246"/>
      <c r="N425" s="247"/>
      <c r="O425" s="247"/>
      <c r="P425" s="247"/>
      <c r="Q425" s="247"/>
      <c r="R425" s="247"/>
      <c r="S425" s="247"/>
      <c r="T425" s="248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9" t="s">
        <v>134</v>
      </c>
      <c r="AU425" s="249" t="s">
        <v>80</v>
      </c>
      <c r="AV425" s="13" t="s">
        <v>80</v>
      </c>
      <c r="AW425" s="13" t="s">
        <v>33</v>
      </c>
      <c r="AX425" s="13" t="s">
        <v>78</v>
      </c>
      <c r="AY425" s="249" t="s">
        <v>121</v>
      </c>
    </row>
    <row r="426" s="2" customFormat="1" ht="16.5" customHeight="1">
      <c r="A426" s="37"/>
      <c r="B426" s="38"/>
      <c r="C426" s="221" t="s">
        <v>562</v>
      </c>
      <c r="D426" s="221" t="s">
        <v>123</v>
      </c>
      <c r="E426" s="222" t="s">
        <v>563</v>
      </c>
      <c r="F426" s="223" t="s">
        <v>564</v>
      </c>
      <c r="G426" s="224" t="s">
        <v>169</v>
      </c>
      <c r="H426" s="225">
        <v>2</v>
      </c>
      <c r="I426" s="226"/>
      <c r="J426" s="227">
        <f>ROUND(I426*H426,2)</f>
        <v>0</v>
      </c>
      <c r="K426" s="223" t="s">
        <v>127</v>
      </c>
      <c r="L426" s="43"/>
      <c r="M426" s="228" t="s">
        <v>19</v>
      </c>
      <c r="N426" s="229" t="s">
        <v>43</v>
      </c>
      <c r="O426" s="83"/>
      <c r="P426" s="230">
        <f>O426*H426</f>
        <v>0</v>
      </c>
      <c r="Q426" s="230">
        <v>2.0000000000000002E-05</v>
      </c>
      <c r="R426" s="230">
        <f>Q426*H426</f>
        <v>4.0000000000000003E-05</v>
      </c>
      <c r="S426" s="230">
        <v>0</v>
      </c>
      <c r="T426" s="231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32" t="s">
        <v>214</v>
      </c>
      <c r="AT426" s="232" t="s">
        <v>123</v>
      </c>
      <c r="AU426" s="232" t="s">
        <v>80</v>
      </c>
      <c r="AY426" s="16" t="s">
        <v>121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6" t="s">
        <v>78</v>
      </c>
      <c r="BK426" s="233">
        <f>ROUND(I426*H426,2)</f>
        <v>0</v>
      </c>
      <c r="BL426" s="16" t="s">
        <v>214</v>
      </c>
      <c r="BM426" s="232" t="s">
        <v>565</v>
      </c>
    </row>
    <row r="427" s="2" customFormat="1">
      <c r="A427" s="37"/>
      <c r="B427" s="38"/>
      <c r="C427" s="39"/>
      <c r="D427" s="234" t="s">
        <v>130</v>
      </c>
      <c r="E427" s="39"/>
      <c r="F427" s="235" t="s">
        <v>566</v>
      </c>
      <c r="G427" s="39"/>
      <c r="H427" s="39"/>
      <c r="I427" s="141"/>
      <c r="J427" s="39"/>
      <c r="K427" s="39"/>
      <c r="L427" s="43"/>
      <c r="M427" s="236"/>
      <c r="N427" s="237"/>
      <c r="O427" s="83"/>
      <c r="P427" s="83"/>
      <c r="Q427" s="83"/>
      <c r="R427" s="83"/>
      <c r="S427" s="83"/>
      <c r="T427" s="84"/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T427" s="16" t="s">
        <v>130</v>
      </c>
      <c r="AU427" s="16" t="s">
        <v>80</v>
      </c>
    </row>
    <row r="428" s="2" customFormat="1">
      <c r="A428" s="37"/>
      <c r="B428" s="38"/>
      <c r="C428" s="39"/>
      <c r="D428" s="234" t="s">
        <v>132</v>
      </c>
      <c r="E428" s="39"/>
      <c r="F428" s="238" t="s">
        <v>133</v>
      </c>
      <c r="G428" s="39"/>
      <c r="H428" s="39"/>
      <c r="I428" s="141"/>
      <c r="J428" s="39"/>
      <c r="K428" s="39"/>
      <c r="L428" s="43"/>
      <c r="M428" s="236"/>
      <c r="N428" s="237"/>
      <c r="O428" s="83"/>
      <c r="P428" s="83"/>
      <c r="Q428" s="83"/>
      <c r="R428" s="83"/>
      <c r="S428" s="83"/>
      <c r="T428" s="84"/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T428" s="16" t="s">
        <v>132</v>
      </c>
      <c r="AU428" s="16" t="s">
        <v>80</v>
      </c>
    </row>
    <row r="429" s="13" customFormat="1">
      <c r="A429" s="13"/>
      <c r="B429" s="239"/>
      <c r="C429" s="240"/>
      <c r="D429" s="234" t="s">
        <v>134</v>
      </c>
      <c r="E429" s="241" t="s">
        <v>19</v>
      </c>
      <c r="F429" s="242" t="s">
        <v>80</v>
      </c>
      <c r="G429" s="240"/>
      <c r="H429" s="243">
        <v>2</v>
      </c>
      <c r="I429" s="244"/>
      <c r="J429" s="240"/>
      <c r="K429" s="240"/>
      <c r="L429" s="245"/>
      <c r="M429" s="246"/>
      <c r="N429" s="247"/>
      <c r="O429" s="247"/>
      <c r="P429" s="247"/>
      <c r="Q429" s="247"/>
      <c r="R429" s="247"/>
      <c r="S429" s="247"/>
      <c r="T429" s="24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9" t="s">
        <v>134</v>
      </c>
      <c r="AU429" s="249" t="s">
        <v>80</v>
      </c>
      <c r="AV429" s="13" t="s">
        <v>80</v>
      </c>
      <c r="AW429" s="13" t="s">
        <v>33</v>
      </c>
      <c r="AX429" s="13" t="s">
        <v>78</v>
      </c>
      <c r="AY429" s="249" t="s">
        <v>121</v>
      </c>
    </row>
    <row r="430" s="2" customFormat="1" ht="16.5" customHeight="1">
      <c r="A430" s="37"/>
      <c r="B430" s="38"/>
      <c r="C430" s="250" t="s">
        <v>567</v>
      </c>
      <c r="D430" s="250" t="s">
        <v>157</v>
      </c>
      <c r="E430" s="251" t="s">
        <v>568</v>
      </c>
      <c r="F430" s="252" t="s">
        <v>569</v>
      </c>
      <c r="G430" s="253" t="s">
        <v>169</v>
      </c>
      <c r="H430" s="254">
        <v>2</v>
      </c>
      <c r="I430" s="255"/>
      <c r="J430" s="256">
        <f>ROUND(I430*H430,2)</f>
        <v>0</v>
      </c>
      <c r="K430" s="252" t="s">
        <v>127</v>
      </c>
      <c r="L430" s="257"/>
      <c r="M430" s="258" t="s">
        <v>19</v>
      </c>
      <c r="N430" s="259" t="s">
        <v>43</v>
      </c>
      <c r="O430" s="83"/>
      <c r="P430" s="230">
        <f>O430*H430</f>
        <v>0</v>
      </c>
      <c r="Q430" s="230">
        <v>0.00033</v>
      </c>
      <c r="R430" s="230">
        <f>Q430*H430</f>
        <v>0.00066</v>
      </c>
      <c r="S430" s="230">
        <v>0</v>
      </c>
      <c r="T430" s="231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32" t="s">
        <v>290</v>
      </c>
      <c r="AT430" s="232" t="s">
        <v>157</v>
      </c>
      <c r="AU430" s="232" t="s">
        <v>80</v>
      </c>
      <c r="AY430" s="16" t="s">
        <v>121</v>
      </c>
      <c r="BE430" s="233">
        <f>IF(N430="základní",J430,0)</f>
        <v>0</v>
      </c>
      <c r="BF430" s="233">
        <f>IF(N430="snížená",J430,0)</f>
        <v>0</v>
      </c>
      <c r="BG430" s="233">
        <f>IF(N430="zákl. přenesená",J430,0)</f>
        <v>0</v>
      </c>
      <c r="BH430" s="233">
        <f>IF(N430="sníž. přenesená",J430,0)</f>
        <v>0</v>
      </c>
      <c r="BI430" s="233">
        <f>IF(N430="nulová",J430,0)</f>
        <v>0</v>
      </c>
      <c r="BJ430" s="16" t="s">
        <v>78</v>
      </c>
      <c r="BK430" s="233">
        <f>ROUND(I430*H430,2)</f>
        <v>0</v>
      </c>
      <c r="BL430" s="16" t="s">
        <v>214</v>
      </c>
      <c r="BM430" s="232" t="s">
        <v>570</v>
      </c>
    </row>
    <row r="431" s="2" customFormat="1">
      <c r="A431" s="37"/>
      <c r="B431" s="38"/>
      <c r="C431" s="39"/>
      <c r="D431" s="234" t="s">
        <v>130</v>
      </c>
      <c r="E431" s="39"/>
      <c r="F431" s="235" t="s">
        <v>571</v>
      </c>
      <c r="G431" s="39"/>
      <c r="H431" s="39"/>
      <c r="I431" s="141"/>
      <c r="J431" s="39"/>
      <c r="K431" s="39"/>
      <c r="L431" s="43"/>
      <c r="M431" s="236"/>
      <c r="N431" s="237"/>
      <c r="O431" s="83"/>
      <c r="P431" s="83"/>
      <c r="Q431" s="83"/>
      <c r="R431" s="83"/>
      <c r="S431" s="83"/>
      <c r="T431" s="84"/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T431" s="16" t="s">
        <v>130</v>
      </c>
      <c r="AU431" s="16" t="s">
        <v>80</v>
      </c>
    </row>
    <row r="432" s="2" customFormat="1">
      <c r="A432" s="37"/>
      <c r="B432" s="38"/>
      <c r="C432" s="39"/>
      <c r="D432" s="234" t="s">
        <v>132</v>
      </c>
      <c r="E432" s="39"/>
      <c r="F432" s="238" t="s">
        <v>133</v>
      </c>
      <c r="G432" s="39"/>
      <c r="H432" s="39"/>
      <c r="I432" s="141"/>
      <c r="J432" s="39"/>
      <c r="K432" s="39"/>
      <c r="L432" s="43"/>
      <c r="M432" s="236"/>
      <c r="N432" s="237"/>
      <c r="O432" s="83"/>
      <c r="P432" s="83"/>
      <c r="Q432" s="83"/>
      <c r="R432" s="83"/>
      <c r="S432" s="83"/>
      <c r="T432" s="84"/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T432" s="16" t="s">
        <v>132</v>
      </c>
      <c r="AU432" s="16" t="s">
        <v>80</v>
      </c>
    </row>
    <row r="433" s="13" customFormat="1">
      <c r="A433" s="13"/>
      <c r="B433" s="239"/>
      <c r="C433" s="240"/>
      <c r="D433" s="234" t="s">
        <v>134</v>
      </c>
      <c r="E433" s="241" t="s">
        <v>19</v>
      </c>
      <c r="F433" s="242" t="s">
        <v>80</v>
      </c>
      <c r="G433" s="240"/>
      <c r="H433" s="243">
        <v>2</v>
      </c>
      <c r="I433" s="244"/>
      <c r="J433" s="240"/>
      <c r="K433" s="240"/>
      <c r="L433" s="245"/>
      <c r="M433" s="246"/>
      <c r="N433" s="247"/>
      <c r="O433" s="247"/>
      <c r="P433" s="247"/>
      <c r="Q433" s="247"/>
      <c r="R433" s="247"/>
      <c r="S433" s="247"/>
      <c r="T433" s="248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9" t="s">
        <v>134</v>
      </c>
      <c r="AU433" s="249" t="s">
        <v>80</v>
      </c>
      <c r="AV433" s="13" t="s">
        <v>80</v>
      </c>
      <c r="AW433" s="13" t="s">
        <v>33</v>
      </c>
      <c r="AX433" s="13" t="s">
        <v>78</v>
      </c>
      <c r="AY433" s="249" t="s">
        <v>121</v>
      </c>
    </row>
    <row r="434" s="2" customFormat="1" ht="16.5" customHeight="1">
      <c r="A434" s="37"/>
      <c r="B434" s="38"/>
      <c r="C434" s="221" t="s">
        <v>572</v>
      </c>
      <c r="D434" s="221" t="s">
        <v>123</v>
      </c>
      <c r="E434" s="222" t="s">
        <v>573</v>
      </c>
      <c r="F434" s="223" t="s">
        <v>574</v>
      </c>
      <c r="G434" s="224" t="s">
        <v>169</v>
      </c>
      <c r="H434" s="225">
        <v>4</v>
      </c>
      <c r="I434" s="226"/>
      <c r="J434" s="227">
        <f>ROUND(I434*H434,2)</f>
        <v>0</v>
      </c>
      <c r="K434" s="223" t="s">
        <v>127</v>
      </c>
      <c r="L434" s="43"/>
      <c r="M434" s="228" t="s">
        <v>19</v>
      </c>
      <c r="N434" s="229" t="s">
        <v>43</v>
      </c>
      <c r="O434" s="83"/>
      <c r="P434" s="230">
        <f>O434*H434</f>
        <v>0</v>
      </c>
      <c r="Q434" s="230">
        <v>2.0000000000000002E-05</v>
      </c>
      <c r="R434" s="230">
        <f>Q434*H434</f>
        <v>8.0000000000000007E-05</v>
      </c>
      <c r="S434" s="230">
        <v>0</v>
      </c>
      <c r="T434" s="23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32" t="s">
        <v>214</v>
      </c>
      <c r="AT434" s="232" t="s">
        <v>123</v>
      </c>
      <c r="AU434" s="232" t="s">
        <v>80</v>
      </c>
      <c r="AY434" s="16" t="s">
        <v>121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6" t="s">
        <v>78</v>
      </c>
      <c r="BK434" s="233">
        <f>ROUND(I434*H434,2)</f>
        <v>0</v>
      </c>
      <c r="BL434" s="16" t="s">
        <v>214</v>
      </c>
      <c r="BM434" s="232" t="s">
        <v>575</v>
      </c>
    </row>
    <row r="435" s="2" customFormat="1">
      <c r="A435" s="37"/>
      <c r="B435" s="38"/>
      <c r="C435" s="39"/>
      <c r="D435" s="234" t="s">
        <v>130</v>
      </c>
      <c r="E435" s="39"/>
      <c r="F435" s="235" t="s">
        <v>576</v>
      </c>
      <c r="G435" s="39"/>
      <c r="H435" s="39"/>
      <c r="I435" s="141"/>
      <c r="J435" s="39"/>
      <c r="K435" s="39"/>
      <c r="L435" s="43"/>
      <c r="M435" s="236"/>
      <c r="N435" s="237"/>
      <c r="O435" s="83"/>
      <c r="P435" s="83"/>
      <c r="Q435" s="83"/>
      <c r="R435" s="83"/>
      <c r="S435" s="83"/>
      <c r="T435" s="84"/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T435" s="16" t="s">
        <v>130</v>
      </c>
      <c r="AU435" s="16" t="s">
        <v>80</v>
      </c>
    </row>
    <row r="436" s="2" customFormat="1">
      <c r="A436" s="37"/>
      <c r="B436" s="38"/>
      <c r="C436" s="39"/>
      <c r="D436" s="234" t="s">
        <v>132</v>
      </c>
      <c r="E436" s="39"/>
      <c r="F436" s="238" t="s">
        <v>133</v>
      </c>
      <c r="G436" s="39"/>
      <c r="H436" s="39"/>
      <c r="I436" s="141"/>
      <c r="J436" s="39"/>
      <c r="K436" s="39"/>
      <c r="L436" s="43"/>
      <c r="M436" s="236"/>
      <c r="N436" s="237"/>
      <c r="O436" s="83"/>
      <c r="P436" s="83"/>
      <c r="Q436" s="83"/>
      <c r="R436" s="83"/>
      <c r="S436" s="83"/>
      <c r="T436" s="84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132</v>
      </c>
      <c r="AU436" s="16" t="s">
        <v>80</v>
      </c>
    </row>
    <row r="437" s="13" customFormat="1">
      <c r="A437" s="13"/>
      <c r="B437" s="239"/>
      <c r="C437" s="240"/>
      <c r="D437" s="234" t="s">
        <v>134</v>
      </c>
      <c r="E437" s="241" t="s">
        <v>19</v>
      </c>
      <c r="F437" s="242" t="s">
        <v>303</v>
      </c>
      <c r="G437" s="240"/>
      <c r="H437" s="243">
        <v>4</v>
      </c>
      <c r="I437" s="244"/>
      <c r="J437" s="240"/>
      <c r="K437" s="240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134</v>
      </c>
      <c r="AU437" s="249" t="s">
        <v>80</v>
      </c>
      <c r="AV437" s="13" t="s">
        <v>80</v>
      </c>
      <c r="AW437" s="13" t="s">
        <v>33</v>
      </c>
      <c r="AX437" s="13" t="s">
        <v>78</v>
      </c>
      <c r="AY437" s="249" t="s">
        <v>121</v>
      </c>
    </row>
    <row r="438" s="2" customFormat="1" ht="16.5" customHeight="1">
      <c r="A438" s="37"/>
      <c r="B438" s="38"/>
      <c r="C438" s="250" t="s">
        <v>577</v>
      </c>
      <c r="D438" s="250" t="s">
        <v>157</v>
      </c>
      <c r="E438" s="251" t="s">
        <v>578</v>
      </c>
      <c r="F438" s="252" t="s">
        <v>579</v>
      </c>
      <c r="G438" s="253" t="s">
        <v>169</v>
      </c>
      <c r="H438" s="254">
        <v>2</v>
      </c>
      <c r="I438" s="255"/>
      <c r="J438" s="256">
        <f>ROUND(I438*H438,2)</f>
        <v>0</v>
      </c>
      <c r="K438" s="252" t="s">
        <v>127</v>
      </c>
      <c r="L438" s="257"/>
      <c r="M438" s="258" t="s">
        <v>19</v>
      </c>
      <c r="N438" s="259" t="s">
        <v>43</v>
      </c>
      <c r="O438" s="83"/>
      <c r="P438" s="230">
        <f>O438*H438</f>
        <v>0</v>
      </c>
      <c r="Q438" s="230">
        <v>0.00018000000000000001</v>
      </c>
      <c r="R438" s="230">
        <f>Q438*H438</f>
        <v>0.00036000000000000002</v>
      </c>
      <c r="S438" s="230">
        <v>0</v>
      </c>
      <c r="T438" s="23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32" t="s">
        <v>290</v>
      </c>
      <c r="AT438" s="232" t="s">
        <v>157</v>
      </c>
      <c r="AU438" s="232" t="s">
        <v>80</v>
      </c>
      <c r="AY438" s="16" t="s">
        <v>121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6" t="s">
        <v>78</v>
      </c>
      <c r="BK438" s="233">
        <f>ROUND(I438*H438,2)</f>
        <v>0</v>
      </c>
      <c r="BL438" s="16" t="s">
        <v>214</v>
      </c>
      <c r="BM438" s="232" t="s">
        <v>580</v>
      </c>
    </row>
    <row r="439" s="2" customFormat="1">
      <c r="A439" s="37"/>
      <c r="B439" s="38"/>
      <c r="C439" s="39"/>
      <c r="D439" s="234" t="s">
        <v>130</v>
      </c>
      <c r="E439" s="39"/>
      <c r="F439" s="235" t="s">
        <v>581</v>
      </c>
      <c r="G439" s="39"/>
      <c r="H439" s="39"/>
      <c r="I439" s="141"/>
      <c r="J439" s="39"/>
      <c r="K439" s="39"/>
      <c r="L439" s="43"/>
      <c r="M439" s="236"/>
      <c r="N439" s="237"/>
      <c r="O439" s="83"/>
      <c r="P439" s="83"/>
      <c r="Q439" s="83"/>
      <c r="R439" s="83"/>
      <c r="S439" s="83"/>
      <c r="T439" s="84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16" t="s">
        <v>130</v>
      </c>
      <c r="AU439" s="16" t="s">
        <v>80</v>
      </c>
    </row>
    <row r="440" s="2" customFormat="1">
      <c r="A440" s="37"/>
      <c r="B440" s="38"/>
      <c r="C440" s="39"/>
      <c r="D440" s="234" t="s">
        <v>132</v>
      </c>
      <c r="E440" s="39"/>
      <c r="F440" s="238" t="s">
        <v>133</v>
      </c>
      <c r="G440" s="39"/>
      <c r="H440" s="39"/>
      <c r="I440" s="141"/>
      <c r="J440" s="39"/>
      <c r="K440" s="39"/>
      <c r="L440" s="43"/>
      <c r="M440" s="236"/>
      <c r="N440" s="237"/>
      <c r="O440" s="83"/>
      <c r="P440" s="83"/>
      <c r="Q440" s="83"/>
      <c r="R440" s="83"/>
      <c r="S440" s="83"/>
      <c r="T440" s="84"/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T440" s="16" t="s">
        <v>132</v>
      </c>
      <c r="AU440" s="16" t="s">
        <v>80</v>
      </c>
    </row>
    <row r="441" s="13" customFormat="1">
      <c r="A441" s="13"/>
      <c r="B441" s="239"/>
      <c r="C441" s="240"/>
      <c r="D441" s="234" t="s">
        <v>134</v>
      </c>
      <c r="E441" s="241" t="s">
        <v>19</v>
      </c>
      <c r="F441" s="242" t="s">
        <v>582</v>
      </c>
      <c r="G441" s="240"/>
      <c r="H441" s="243">
        <v>2</v>
      </c>
      <c r="I441" s="244"/>
      <c r="J441" s="240"/>
      <c r="K441" s="240"/>
      <c r="L441" s="245"/>
      <c r="M441" s="246"/>
      <c r="N441" s="247"/>
      <c r="O441" s="247"/>
      <c r="P441" s="247"/>
      <c r="Q441" s="247"/>
      <c r="R441" s="247"/>
      <c r="S441" s="247"/>
      <c r="T441" s="24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9" t="s">
        <v>134</v>
      </c>
      <c r="AU441" s="249" t="s">
        <v>80</v>
      </c>
      <c r="AV441" s="13" t="s">
        <v>80</v>
      </c>
      <c r="AW441" s="13" t="s">
        <v>33</v>
      </c>
      <c r="AX441" s="13" t="s">
        <v>78</v>
      </c>
      <c r="AY441" s="249" t="s">
        <v>121</v>
      </c>
    </row>
    <row r="442" s="2" customFormat="1" ht="16.5" customHeight="1">
      <c r="A442" s="37"/>
      <c r="B442" s="38"/>
      <c r="C442" s="250" t="s">
        <v>583</v>
      </c>
      <c r="D442" s="250" t="s">
        <v>157</v>
      </c>
      <c r="E442" s="251" t="s">
        <v>584</v>
      </c>
      <c r="F442" s="252" t="s">
        <v>585</v>
      </c>
      <c r="G442" s="253" t="s">
        <v>169</v>
      </c>
      <c r="H442" s="254">
        <v>2</v>
      </c>
      <c r="I442" s="255"/>
      <c r="J442" s="256">
        <f>ROUND(I442*H442,2)</f>
        <v>0</v>
      </c>
      <c r="K442" s="252" t="s">
        <v>127</v>
      </c>
      <c r="L442" s="257"/>
      <c r="M442" s="258" t="s">
        <v>19</v>
      </c>
      <c r="N442" s="259" t="s">
        <v>43</v>
      </c>
      <c r="O442" s="83"/>
      <c r="P442" s="230">
        <f>O442*H442</f>
        <v>0</v>
      </c>
      <c r="Q442" s="230">
        <v>0.00055000000000000003</v>
      </c>
      <c r="R442" s="230">
        <f>Q442*H442</f>
        <v>0.0011000000000000001</v>
      </c>
      <c r="S442" s="230">
        <v>0</v>
      </c>
      <c r="T442" s="23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32" t="s">
        <v>290</v>
      </c>
      <c r="AT442" s="232" t="s">
        <v>157</v>
      </c>
      <c r="AU442" s="232" t="s">
        <v>80</v>
      </c>
      <c r="AY442" s="16" t="s">
        <v>121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6" t="s">
        <v>78</v>
      </c>
      <c r="BK442" s="233">
        <f>ROUND(I442*H442,2)</f>
        <v>0</v>
      </c>
      <c r="BL442" s="16" t="s">
        <v>214</v>
      </c>
      <c r="BM442" s="232" t="s">
        <v>586</v>
      </c>
    </row>
    <row r="443" s="2" customFormat="1">
      <c r="A443" s="37"/>
      <c r="B443" s="38"/>
      <c r="C443" s="39"/>
      <c r="D443" s="234" t="s">
        <v>130</v>
      </c>
      <c r="E443" s="39"/>
      <c r="F443" s="235" t="s">
        <v>587</v>
      </c>
      <c r="G443" s="39"/>
      <c r="H443" s="39"/>
      <c r="I443" s="141"/>
      <c r="J443" s="39"/>
      <c r="K443" s="39"/>
      <c r="L443" s="43"/>
      <c r="M443" s="236"/>
      <c r="N443" s="237"/>
      <c r="O443" s="83"/>
      <c r="P443" s="83"/>
      <c r="Q443" s="83"/>
      <c r="R443" s="83"/>
      <c r="S443" s="83"/>
      <c r="T443" s="84"/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T443" s="16" t="s">
        <v>130</v>
      </c>
      <c r="AU443" s="16" t="s">
        <v>80</v>
      </c>
    </row>
    <row r="444" s="2" customFormat="1">
      <c r="A444" s="37"/>
      <c r="B444" s="38"/>
      <c r="C444" s="39"/>
      <c r="D444" s="234" t="s">
        <v>132</v>
      </c>
      <c r="E444" s="39"/>
      <c r="F444" s="238" t="s">
        <v>133</v>
      </c>
      <c r="G444" s="39"/>
      <c r="H444" s="39"/>
      <c r="I444" s="141"/>
      <c r="J444" s="39"/>
      <c r="K444" s="39"/>
      <c r="L444" s="43"/>
      <c r="M444" s="236"/>
      <c r="N444" s="237"/>
      <c r="O444" s="83"/>
      <c r="P444" s="83"/>
      <c r="Q444" s="83"/>
      <c r="R444" s="83"/>
      <c r="S444" s="83"/>
      <c r="T444" s="84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132</v>
      </c>
      <c r="AU444" s="16" t="s">
        <v>80</v>
      </c>
    </row>
    <row r="445" s="13" customFormat="1">
      <c r="A445" s="13"/>
      <c r="B445" s="239"/>
      <c r="C445" s="240"/>
      <c r="D445" s="234" t="s">
        <v>134</v>
      </c>
      <c r="E445" s="241" t="s">
        <v>19</v>
      </c>
      <c r="F445" s="242" t="s">
        <v>80</v>
      </c>
      <c r="G445" s="240"/>
      <c r="H445" s="243">
        <v>2</v>
      </c>
      <c r="I445" s="244"/>
      <c r="J445" s="240"/>
      <c r="K445" s="240"/>
      <c r="L445" s="245"/>
      <c r="M445" s="246"/>
      <c r="N445" s="247"/>
      <c r="O445" s="247"/>
      <c r="P445" s="247"/>
      <c r="Q445" s="247"/>
      <c r="R445" s="247"/>
      <c r="S445" s="247"/>
      <c r="T445" s="24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9" t="s">
        <v>134</v>
      </c>
      <c r="AU445" s="249" t="s">
        <v>80</v>
      </c>
      <c r="AV445" s="13" t="s">
        <v>80</v>
      </c>
      <c r="AW445" s="13" t="s">
        <v>33</v>
      </c>
      <c r="AX445" s="13" t="s">
        <v>78</v>
      </c>
      <c r="AY445" s="249" t="s">
        <v>121</v>
      </c>
    </row>
    <row r="446" s="2" customFormat="1" ht="16.5" customHeight="1">
      <c r="A446" s="37"/>
      <c r="B446" s="38"/>
      <c r="C446" s="221" t="s">
        <v>588</v>
      </c>
      <c r="D446" s="221" t="s">
        <v>123</v>
      </c>
      <c r="E446" s="222" t="s">
        <v>589</v>
      </c>
      <c r="F446" s="223" t="s">
        <v>590</v>
      </c>
      <c r="G446" s="224" t="s">
        <v>169</v>
      </c>
      <c r="H446" s="225">
        <v>3</v>
      </c>
      <c r="I446" s="226"/>
      <c r="J446" s="227">
        <f>ROUND(I446*H446,2)</f>
        <v>0</v>
      </c>
      <c r="K446" s="223" t="s">
        <v>127</v>
      </c>
      <c r="L446" s="43"/>
      <c r="M446" s="228" t="s">
        <v>19</v>
      </c>
      <c r="N446" s="229" t="s">
        <v>43</v>
      </c>
      <c r="O446" s="83"/>
      <c r="P446" s="230">
        <f>O446*H446</f>
        <v>0</v>
      </c>
      <c r="Q446" s="230">
        <v>2.0000000000000002E-05</v>
      </c>
      <c r="R446" s="230">
        <f>Q446*H446</f>
        <v>6.0000000000000008E-05</v>
      </c>
      <c r="S446" s="230">
        <v>0</v>
      </c>
      <c r="T446" s="23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32" t="s">
        <v>214</v>
      </c>
      <c r="AT446" s="232" t="s">
        <v>123</v>
      </c>
      <c r="AU446" s="232" t="s">
        <v>80</v>
      </c>
      <c r="AY446" s="16" t="s">
        <v>121</v>
      </c>
      <c r="BE446" s="233">
        <f>IF(N446="základní",J446,0)</f>
        <v>0</v>
      </c>
      <c r="BF446" s="233">
        <f>IF(N446="snížená",J446,0)</f>
        <v>0</v>
      </c>
      <c r="BG446" s="233">
        <f>IF(N446="zákl. přenesená",J446,0)</f>
        <v>0</v>
      </c>
      <c r="BH446" s="233">
        <f>IF(N446="sníž. přenesená",J446,0)</f>
        <v>0</v>
      </c>
      <c r="BI446" s="233">
        <f>IF(N446="nulová",J446,0)</f>
        <v>0</v>
      </c>
      <c r="BJ446" s="16" t="s">
        <v>78</v>
      </c>
      <c r="BK446" s="233">
        <f>ROUND(I446*H446,2)</f>
        <v>0</v>
      </c>
      <c r="BL446" s="16" t="s">
        <v>214</v>
      </c>
      <c r="BM446" s="232" t="s">
        <v>591</v>
      </c>
    </row>
    <row r="447" s="2" customFormat="1">
      <c r="A447" s="37"/>
      <c r="B447" s="38"/>
      <c r="C447" s="39"/>
      <c r="D447" s="234" t="s">
        <v>130</v>
      </c>
      <c r="E447" s="39"/>
      <c r="F447" s="235" t="s">
        <v>592</v>
      </c>
      <c r="G447" s="39"/>
      <c r="H447" s="39"/>
      <c r="I447" s="141"/>
      <c r="J447" s="39"/>
      <c r="K447" s="39"/>
      <c r="L447" s="43"/>
      <c r="M447" s="236"/>
      <c r="N447" s="237"/>
      <c r="O447" s="83"/>
      <c r="P447" s="83"/>
      <c r="Q447" s="83"/>
      <c r="R447" s="83"/>
      <c r="S447" s="83"/>
      <c r="T447" s="84"/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T447" s="16" t="s">
        <v>130</v>
      </c>
      <c r="AU447" s="16" t="s">
        <v>80</v>
      </c>
    </row>
    <row r="448" s="2" customFormat="1">
      <c r="A448" s="37"/>
      <c r="B448" s="38"/>
      <c r="C448" s="39"/>
      <c r="D448" s="234" t="s">
        <v>132</v>
      </c>
      <c r="E448" s="39"/>
      <c r="F448" s="238" t="s">
        <v>133</v>
      </c>
      <c r="G448" s="39"/>
      <c r="H448" s="39"/>
      <c r="I448" s="141"/>
      <c r="J448" s="39"/>
      <c r="K448" s="39"/>
      <c r="L448" s="43"/>
      <c r="M448" s="236"/>
      <c r="N448" s="237"/>
      <c r="O448" s="83"/>
      <c r="P448" s="83"/>
      <c r="Q448" s="83"/>
      <c r="R448" s="83"/>
      <c r="S448" s="83"/>
      <c r="T448" s="84"/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T448" s="16" t="s">
        <v>132</v>
      </c>
      <c r="AU448" s="16" t="s">
        <v>80</v>
      </c>
    </row>
    <row r="449" s="13" customFormat="1">
      <c r="A449" s="13"/>
      <c r="B449" s="239"/>
      <c r="C449" s="240"/>
      <c r="D449" s="234" t="s">
        <v>134</v>
      </c>
      <c r="E449" s="241" t="s">
        <v>19</v>
      </c>
      <c r="F449" s="242" t="s">
        <v>593</v>
      </c>
      <c r="G449" s="240"/>
      <c r="H449" s="243">
        <v>3</v>
      </c>
      <c r="I449" s="244"/>
      <c r="J449" s="240"/>
      <c r="K449" s="240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134</v>
      </c>
      <c r="AU449" s="249" t="s">
        <v>80</v>
      </c>
      <c r="AV449" s="13" t="s">
        <v>80</v>
      </c>
      <c r="AW449" s="13" t="s">
        <v>33</v>
      </c>
      <c r="AX449" s="13" t="s">
        <v>78</v>
      </c>
      <c r="AY449" s="249" t="s">
        <v>121</v>
      </c>
    </row>
    <row r="450" s="2" customFormat="1" ht="16.5" customHeight="1">
      <c r="A450" s="37"/>
      <c r="B450" s="38"/>
      <c r="C450" s="250" t="s">
        <v>594</v>
      </c>
      <c r="D450" s="250" t="s">
        <v>157</v>
      </c>
      <c r="E450" s="251" t="s">
        <v>595</v>
      </c>
      <c r="F450" s="252" t="s">
        <v>596</v>
      </c>
      <c r="G450" s="253" t="s">
        <v>169</v>
      </c>
      <c r="H450" s="254">
        <v>2</v>
      </c>
      <c r="I450" s="255"/>
      <c r="J450" s="256">
        <f>ROUND(I450*H450,2)</f>
        <v>0</v>
      </c>
      <c r="K450" s="252" t="s">
        <v>127</v>
      </c>
      <c r="L450" s="257"/>
      <c r="M450" s="258" t="s">
        <v>19</v>
      </c>
      <c r="N450" s="259" t="s">
        <v>43</v>
      </c>
      <c r="O450" s="83"/>
      <c r="P450" s="230">
        <f>O450*H450</f>
        <v>0</v>
      </c>
      <c r="Q450" s="230">
        <v>0.00069999999999999999</v>
      </c>
      <c r="R450" s="230">
        <f>Q450*H450</f>
        <v>0.0014</v>
      </c>
      <c r="S450" s="230">
        <v>0</v>
      </c>
      <c r="T450" s="231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32" t="s">
        <v>290</v>
      </c>
      <c r="AT450" s="232" t="s">
        <v>157</v>
      </c>
      <c r="AU450" s="232" t="s">
        <v>80</v>
      </c>
      <c r="AY450" s="16" t="s">
        <v>121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6" t="s">
        <v>78</v>
      </c>
      <c r="BK450" s="233">
        <f>ROUND(I450*H450,2)</f>
        <v>0</v>
      </c>
      <c r="BL450" s="16" t="s">
        <v>214</v>
      </c>
      <c r="BM450" s="232" t="s">
        <v>597</v>
      </c>
    </row>
    <row r="451" s="2" customFormat="1">
      <c r="A451" s="37"/>
      <c r="B451" s="38"/>
      <c r="C451" s="39"/>
      <c r="D451" s="234" t="s">
        <v>130</v>
      </c>
      <c r="E451" s="39"/>
      <c r="F451" s="235" t="s">
        <v>598</v>
      </c>
      <c r="G451" s="39"/>
      <c r="H451" s="39"/>
      <c r="I451" s="141"/>
      <c r="J451" s="39"/>
      <c r="K451" s="39"/>
      <c r="L451" s="43"/>
      <c r="M451" s="236"/>
      <c r="N451" s="237"/>
      <c r="O451" s="83"/>
      <c r="P451" s="83"/>
      <c r="Q451" s="83"/>
      <c r="R451" s="83"/>
      <c r="S451" s="83"/>
      <c r="T451" s="84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130</v>
      </c>
      <c r="AU451" s="16" t="s">
        <v>80</v>
      </c>
    </row>
    <row r="452" s="2" customFormat="1">
      <c r="A452" s="37"/>
      <c r="B452" s="38"/>
      <c r="C452" s="39"/>
      <c r="D452" s="234" t="s">
        <v>132</v>
      </c>
      <c r="E452" s="39"/>
      <c r="F452" s="238" t="s">
        <v>133</v>
      </c>
      <c r="G452" s="39"/>
      <c r="H452" s="39"/>
      <c r="I452" s="141"/>
      <c r="J452" s="39"/>
      <c r="K452" s="39"/>
      <c r="L452" s="43"/>
      <c r="M452" s="236"/>
      <c r="N452" s="237"/>
      <c r="O452" s="83"/>
      <c r="P452" s="83"/>
      <c r="Q452" s="83"/>
      <c r="R452" s="83"/>
      <c r="S452" s="83"/>
      <c r="T452" s="84"/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T452" s="16" t="s">
        <v>132</v>
      </c>
      <c r="AU452" s="16" t="s">
        <v>80</v>
      </c>
    </row>
    <row r="453" s="13" customFormat="1">
      <c r="A453" s="13"/>
      <c r="B453" s="239"/>
      <c r="C453" s="240"/>
      <c r="D453" s="234" t="s">
        <v>134</v>
      </c>
      <c r="E453" s="241" t="s">
        <v>19</v>
      </c>
      <c r="F453" s="242" t="s">
        <v>80</v>
      </c>
      <c r="G453" s="240"/>
      <c r="H453" s="243">
        <v>2</v>
      </c>
      <c r="I453" s="244"/>
      <c r="J453" s="240"/>
      <c r="K453" s="240"/>
      <c r="L453" s="245"/>
      <c r="M453" s="246"/>
      <c r="N453" s="247"/>
      <c r="O453" s="247"/>
      <c r="P453" s="247"/>
      <c r="Q453" s="247"/>
      <c r="R453" s="247"/>
      <c r="S453" s="247"/>
      <c r="T453" s="248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9" t="s">
        <v>134</v>
      </c>
      <c r="AU453" s="249" t="s">
        <v>80</v>
      </c>
      <c r="AV453" s="13" t="s">
        <v>80</v>
      </c>
      <c r="AW453" s="13" t="s">
        <v>33</v>
      </c>
      <c r="AX453" s="13" t="s">
        <v>78</v>
      </c>
      <c r="AY453" s="249" t="s">
        <v>121</v>
      </c>
    </row>
    <row r="454" s="2" customFormat="1" ht="16.5" customHeight="1">
      <c r="A454" s="37"/>
      <c r="B454" s="38"/>
      <c r="C454" s="250" t="s">
        <v>599</v>
      </c>
      <c r="D454" s="250" t="s">
        <v>157</v>
      </c>
      <c r="E454" s="251" t="s">
        <v>600</v>
      </c>
      <c r="F454" s="252" t="s">
        <v>601</v>
      </c>
      <c r="G454" s="253" t="s">
        <v>169</v>
      </c>
      <c r="H454" s="254">
        <v>1</v>
      </c>
      <c r="I454" s="255"/>
      <c r="J454" s="256">
        <f>ROUND(I454*H454,2)</f>
        <v>0</v>
      </c>
      <c r="K454" s="252" t="s">
        <v>127</v>
      </c>
      <c r="L454" s="257"/>
      <c r="M454" s="258" t="s">
        <v>19</v>
      </c>
      <c r="N454" s="259" t="s">
        <v>43</v>
      </c>
      <c r="O454" s="83"/>
      <c r="P454" s="230">
        <f>O454*H454</f>
        <v>0</v>
      </c>
      <c r="Q454" s="230">
        <v>0.0025999999999999999</v>
      </c>
      <c r="R454" s="230">
        <f>Q454*H454</f>
        <v>0.0025999999999999999</v>
      </c>
      <c r="S454" s="230">
        <v>0</v>
      </c>
      <c r="T454" s="23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32" t="s">
        <v>290</v>
      </c>
      <c r="AT454" s="232" t="s">
        <v>157</v>
      </c>
      <c r="AU454" s="232" t="s">
        <v>80</v>
      </c>
      <c r="AY454" s="16" t="s">
        <v>121</v>
      </c>
      <c r="BE454" s="233">
        <f>IF(N454="základní",J454,0)</f>
        <v>0</v>
      </c>
      <c r="BF454" s="233">
        <f>IF(N454="snížená",J454,0)</f>
        <v>0</v>
      </c>
      <c r="BG454" s="233">
        <f>IF(N454="zákl. přenesená",J454,0)</f>
        <v>0</v>
      </c>
      <c r="BH454" s="233">
        <f>IF(N454="sníž. přenesená",J454,0)</f>
        <v>0</v>
      </c>
      <c r="BI454" s="233">
        <f>IF(N454="nulová",J454,0)</f>
        <v>0</v>
      </c>
      <c r="BJ454" s="16" t="s">
        <v>78</v>
      </c>
      <c r="BK454" s="233">
        <f>ROUND(I454*H454,2)</f>
        <v>0</v>
      </c>
      <c r="BL454" s="16" t="s">
        <v>214</v>
      </c>
      <c r="BM454" s="232" t="s">
        <v>602</v>
      </c>
    </row>
    <row r="455" s="2" customFormat="1">
      <c r="A455" s="37"/>
      <c r="B455" s="38"/>
      <c r="C455" s="39"/>
      <c r="D455" s="234" t="s">
        <v>130</v>
      </c>
      <c r="E455" s="39"/>
      <c r="F455" s="235" t="s">
        <v>603</v>
      </c>
      <c r="G455" s="39"/>
      <c r="H455" s="39"/>
      <c r="I455" s="141"/>
      <c r="J455" s="39"/>
      <c r="K455" s="39"/>
      <c r="L455" s="43"/>
      <c r="M455" s="236"/>
      <c r="N455" s="237"/>
      <c r="O455" s="83"/>
      <c r="P455" s="83"/>
      <c r="Q455" s="83"/>
      <c r="R455" s="83"/>
      <c r="S455" s="83"/>
      <c r="T455" s="84"/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T455" s="16" t="s">
        <v>130</v>
      </c>
      <c r="AU455" s="16" t="s">
        <v>80</v>
      </c>
    </row>
    <row r="456" s="2" customFormat="1">
      <c r="A456" s="37"/>
      <c r="B456" s="38"/>
      <c r="C456" s="39"/>
      <c r="D456" s="234" t="s">
        <v>132</v>
      </c>
      <c r="E456" s="39"/>
      <c r="F456" s="238" t="s">
        <v>133</v>
      </c>
      <c r="G456" s="39"/>
      <c r="H456" s="39"/>
      <c r="I456" s="141"/>
      <c r="J456" s="39"/>
      <c r="K456" s="39"/>
      <c r="L456" s="43"/>
      <c r="M456" s="236"/>
      <c r="N456" s="237"/>
      <c r="O456" s="83"/>
      <c r="P456" s="83"/>
      <c r="Q456" s="83"/>
      <c r="R456" s="83"/>
      <c r="S456" s="83"/>
      <c r="T456" s="84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16" t="s">
        <v>132</v>
      </c>
      <c r="AU456" s="16" t="s">
        <v>80</v>
      </c>
    </row>
    <row r="457" s="13" customFormat="1">
      <c r="A457" s="13"/>
      <c r="B457" s="239"/>
      <c r="C457" s="240"/>
      <c r="D457" s="234" t="s">
        <v>134</v>
      </c>
      <c r="E457" s="241" t="s">
        <v>19</v>
      </c>
      <c r="F457" s="242" t="s">
        <v>78</v>
      </c>
      <c r="G457" s="240"/>
      <c r="H457" s="243">
        <v>1</v>
      </c>
      <c r="I457" s="244"/>
      <c r="J457" s="240"/>
      <c r="K457" s="240"/>
      <c r="L457" s="245"/>
      <c r="M457" s="246"/>
      <c r="N457" s="247"/>
      <c r="O457" s="247"/>
      <c r="P457" s="247"/>
      <c r="Q457" s="247"/>
      <c r="R457" s="247"/>
      <c r="S457" s="247"/>
      <c r="T457" s="248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9" t="s">
        <v>134</v>
      </c>
      <c r="AU457" s="249" t="s">
        <v>80</v>
      </c>
      <c r="AV457" s="13" t="s">
        <v>80</v>
      </c>
      <c r="AW457" s="13" t="s">
        <v>33</v>
      </c>
      <c r="AX457" s="13" t="s">
        <v>78</v>
      </c>
      <c r="AY457" s="249" t="s">
        <v>121</v>
      </c>
    </row>
    <row r="458" s="2" customFormat="1" ht="16.5" customHeight="1">
      <c r="A458" s="37"/>
      <c r="B458" s="38"/>
      <c r="C458" s="221" t="s">
        <v>604</v>
      </c>
      <c r="D458" s="221" t="s">
        <v>123</v>
      </c>
      <c r="E458" s="222" t="s">
        <v>605</v>
      </c>
      <c r="F458" s="223" t="s">
        <v>606</v>
      </c>
      <c r="G458" s="224" t="s">
        <v>169</v>
      </c>
      <c r="H458" s="225">
        <v>3</v>
      </c>
      <c r="I458" s="226"/>
      <c r="J458" s="227">
        <f>ROUND(I458*H458,2)</f>
        <v>0</v>
      </c>
      <c r="K458" s="223" t="s">
        <v>127</v>
      </c>
      <c r="L458" s="43"/>
      <c r="M458" s="228" t="s">
        <v>19</v>
      </c>
      <c r="N458" s="229" t="s">
        <v>43</v>
      </c>
      <c r="O458" s="83"/>
      <c r="P458" s="230">
        <f>O458*H458</f>
        <v>0</v>
      </c>
      <c r="Q458" s="230">
        <v>2.0000000000000002E-05</v>
      </c>
      <c r="R458" s="230">
        <f>Q458*H458</f>
        <v>6.0000000000000008E-05</v>
      </c>
      <c r="S458" s="230">
        <v>0</v>
      </c>
      <c r="T458" s="231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32" t="s">
        <v>214</v>
      </c>
      <c r="AT458" s="232" t="s">
        <v>123</v>
      </c>
      <c r="AU458" s="232" t="s">
        <v>80</v>
      </c>
      <c r="AY458" s="16" t="s">
        <v>121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6" t="s">
        <v>78</v>
      </c>
      <c r="BK458" s="233">
        <f>ROUND(I458*H458,2)</f>
        <v>0</v>
      </c>
      <c r="BL458" s="16" t="s">
        <v>214</v>
      </c>
      <c r="BM458" s="232" t="s">
        <v>607</v>
      </c>
    </row>
    <row r="459" s="2" customFormat="1">
      <c r="A459" s="37"/>
      <c r="B459" s="38"/>
      <c r="C459" s="39"/>
      <c r="D459" s="234" t="s">
        <v>130</v>
      </c>
      <c r="E459" s="39"/>
      <c r="F459" s="235" t="s">
        <v>608</v>
      </c>
      <c r="G459" s="39"/>
      <c r="H459" s="39"/>
      <c r="I459" s="141"/>
      <c r="J459" s="39"/>
      <c r="K459" s="39"/>
      <c r="L459" s="43"/>
      <c r="M459" s="236"/>
      <c r="N459" s="237"/>
      <c r="O459" s="83"/>
      <c r="P459" s="83"/>
      <c r="Q459" s="83"/>
      <c r="R459" s="83"/>
      <c r="S459" s="83"/>
      <c r="T459" s="84"/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T459" s="16" t="s">
        <v>130</v>
      </c>
      <c r="AU459" s="16" t="s">
        <v>80</v>
      </c>
    </row>
    <row r="460" s="2" customFormat="1">
      <c r="A460" s="37"/>
      <c r="B460" s="38"/>
      <c r="C460" s="39"/>
      <c r="D460" s="234" t="s">
        <v>132</v>
      </c>
      <c r="E460" s="39"/>
      <c r="F460" s="238" t="s">
        <v>133</v>
      </c>
      <c r="G460" s="39"/>
      <c r="H460" s="39"/>
      <c r="I460" s="141"/>
      <c r="J460" s="39"/>
      <c r="K460" s="39"/>
      <c r="L460" s="43"/>
      <c r="M460" s="236"/>
      <c r="N460" s="237"/>
      <c r="O460" s="83"/>
      <c r="P460" s="83"/>
      <c r="Q460" s="83"/>
      <c r="R460" s="83"/>
      <c r="S460" s="83"/>
      <c r="T460" s="84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16" t="s">
        <v>132</v>
      </c>
      <c r="AU460" s="16" t="s">
        <v>80</v>
      </c>
    </row>
    <row r="461" s="13" customFormat="1">
      <c r="A461" s="13"/>
      <c r="B461" s="239"/>
      <c r="C461" s="240"/>
      <c r="D461" s="234" t="s">
        <v>134</v>
      </c>
      <c r="E461" s="241" t="s">
        <v>19</v>
      </c>
      <c r="F461" s="242" t="s">
        <v>593</v>
      </c>
      <c r="G461" s="240"/>
      <c r="H461" s="243">
        <v>3</v>
      </c>
      <c r="I461" s="244"/>
      <c r="J461" s="240"/>
      <c r="K461" s="240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134</v>
      </c>
      <c r="AU461" s="249" t="s">
        <v>80</v>
      </c>
      <c r="AV461" s="13" t="s">
        <v>80</v>
      </c>
      <c r="AW461" s="13" t="s">
        <v>33</v>
      </c>
      <c r="AX461" s="13" t="s">
        <v>78</v>
      </c>
      <c r="AY461" s="249" t="s">
        <v>121</v>
      </c>
    </row>
    <row r="462" s="2" customFormat="1" ht="16.5" customHeight="1">
      <c r="A462" s="37"/>
      <c r="B462" s="38"/>
      <c r="C462" s="250" t="s">
        <v>609</v>
      </c>
      <c r="D462" s="250" t="s">
        <v>157</v>
      </c>
      <c r="E462" s="251" t="s">
        <v>610</v>
      </c>
      <c r="F462" s="252" t="s">
        <v>611</v>
      </c>
      <c r="G462" s="253" t="s">
        <v>169</v>
      </c>
      <c r="H462" s="254">
        <v>2</v>
      </c>
      <c r="I462" s="255"/>
      <c r="J462" s="256">
        <f>ROUND(I462*H462,2)</f>
        <v>0</v>
      </c>
      <c r="K462" s="252" t="s">
        <v>127</v>
      </c>
      <c r="L462" s="257"/>
      <c r="M462" s="258" t="s">
        <v>19</v>
      </c>
      <c r="N462" s="259" t="s">
        <v>43</v>
      </c>
      <c r="O462" s="83"/>
      <c r="P462" s="230">
        <f>O462*H462</f>
        <v>0</v>
      </c>
      <c r="Q462" s="230">
        <v>0.0012999999999999999</v>
      </c>
      <c r="R462" s="230">
        <f>Q462*H462</f>
        <v>0.0025999999999999999</v>
      </c>
      <c r="S462" s="230">
        <v>0</v>
      </c>
      <c r="T462" s="231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32" t="s">
        <v>290</v>
      </c>
      <c r="AT462" s="232" t="s">
        <v>157</v>
      </c>
      <c r="AU462" s="232" t="s">
        <v>80</v>
      </c>
      <c r="AY462" s="16" t="s">
        <v>121</v>
      </c>
      <c r="BE462" s="233">
        <f>IF(N462="základní",J462,0)</f>
        <v>0</v>
      </c>
      <c r="BF462" s="233">
        <f>IF(N462="snížená",J462,0)</f>
        <v>0</v>
      </c>
      <c r="BG462" s="233">
        <f>IF(N462="zákl. přenesená",J462,0)</f>
        <v>0</v>
      </c>
      <c r="BH462" s="233">
        <f>IF(N462="sníž. přenesená",J462,0)</f>
        <v>0</v>
      </c>
      <c r="BI462" s="233">
        <f>IF(N462="nulová",J462,0)</f>
        <v>0</v>
      </c>
      <c r="BJ462" s="16" t="s">
        <v>78</v>
      </c>
      <c r="BK462" s="233">
        <f>ROUND(I462*H462,2)</f>
        <v>0</v>
      </c>
      <c r="BL462" s="16" t="s">
        <v>214</v>
      </c>
      <c r="BM462" s="232" t="s">
        <v>612</v>
      </c>
    </row>
    <row r="463" s="2" customFormat="1">
      <c r="A463" s="37"/>
      <c r="B463" s="38"/>
      <c r="C463" s="39"/>
      <c r="D463" s="234" t="s">
        <v>130</v>
      </c>
      <c r="E463" s="39"/>
      <c r="F463" s="235" t="s">
        <v>613</v>
      </c>
      <c r="G463" s="39"/>
      <c r="H463" s="39"/>
      <c r="I463" s="141"/>
      <c r="J463" s="39"/>
      <c r="K463" s="39"/>
      <c r="L463" s="43"/>
      <c r="M463" s="236"/>
      <c r="N463" s="237"/>
      <c r="O463" s="83"/>
      <c r="P463" s="83"/>
      <c r="Q463" s="83"/>
      <c r="R463" s="83"/>
      <c r="S463" s="83"/>
      <c r="T463" s="84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130</v>
      </c>
      <c r="AU463" s="16" t="s">
        <v>80</v>
      </c>
    </row>
    <row r="464" s="2" customFormat="1">
      <c r="A464" s="37"/>
      <c r="B464" s="38"/>
      <c r="C464" s="39"/>
      <c r="D464" s="234" t="s">
        <v>132</v>
      </c>
      <c r="E464" s="39"/>
      <c r="F464" s="238" t="s">
        <v>133</v>
      </c>
      <c r="G464" s="39"/>
      <c r="H464" s="39"/>
      <c r="I464" s="141"/>
      <c r="J464" s="39"/>
      <c r="K464" s="39"/>
      <c r="L464" s="43"/>
      <c r="M464" s="236"/>
      <c r="N464" s="237"/>
      <c r="O464" s="83"/>
      <c r="P464" s="83"/>
      <c r="Q464" s="83"/>
      <c r="R464" s="83"/>
      <c r="S464" s="83"/>
      <c r="T464" s="84"/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T464" s="16" t="s">
        <v>132</v>
      </c>
      <c r="AU464" s="16" t="s">
        <v>80</v>
      </c>
    </row>
    <row r="465" s="13" customFormat="1">
      <c r="A465" s="13"/>
      <c r="B465" s="239"/>
      <c r="C465" s="240"/>
      <c r="D465" s="234" t="s">
        <v>134</v>
      </c>
      <c r="E465" s="241" t="s">
        <v>19</v>
      </c>
      <c r="F465" s="242" t="s">
        <v>80</v>
      </c>
      <c r="G465" s="240"/>
      <c r="H465" s="243">
        <v>2</v>
      </c>
      <c r="I465" s="244"/>
      <c r="J465" s="240"/>
      <c r="K465" s="240"/>
      <c r="L465" s="245"/>
      <c r="M465" s="246"/>
      <c r="N465" s="247"/>
      <c r="O465" s="247"/>
      <c r="P465" s="247"/>
      <c r="Q465" s="247"/>
      <c r="R465" s="247"/>
      <c r="S465" s="247"/>
      <c r="T465" s="248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9" t="s">
        <v>134</v>
      </c>
      <c r="AU465" s="249" t="s">
        <v>80</v>
      </c>
      <c r="AV465" s="13" t="s">
        <v>80</v>
      </c>
      <c r="AW465" s="13" t="s">
        <v>33</v>
      </c>
      <c r="AX465" s="13" t="s">
        <v>78</v>
      </c>
      <c r="AY465" s="249" t="s">
        <v>121</v>
      </c>
    </row>
    <row r="466" s="2" customFormat="1" ht="16.5" customHeight="1">
      <c r="A466" s="37"/>
      <c r="B466" s="38"/>
      <c r="C466" s="250" t="s">
        <v>614</v>
      </c>
      <c r="D466" s="250" t="s">
        <v>157</v>
      </c>
      <c r="E466" s="251" t="s">
        <v>615</v>
      </c>
      <c r="F466" s="252" t="s">
        <v>616</v>
      </c>
      <c r="G466" s="253" t="s">
        <v>169</v>
      </c>
      <c r="H466" s="254">
        <v>1</v>
      </c>
      <c r="I466" s="255"/>
      <c r="J466" s="256">
        <f>ROUND(I466*H466,2)</f>
        <v>0</v>
      </c>
      <c r="K466" s="252" t="s">
        <v>127</v>
      </c>
      <c r="L466" s="257"/>
      <c r="M466" s="258" t="s">
        <v>19</v>
      </c>
      <c r="N466" s="259" t="s">
        <v>43</v>
      </c>
      <c r="O466" s="83"/>
      <c r="P466" s="230">
        <f>O466*H466</f>
        <v>0</v>
      </c>
      <c r="Q466" s="230">
        <v>0.0055999999999999999</v>
      </c>
      <c r="R466" s="230">
        <f>Q466*H466</f>
        <v>0.0055999999999999999</v>
      </c>
      <c r="S466" s="230">
        <v>0</v>
      </c>
      <c r="T466" s="23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32" t="s">
        <v>290</v>
      </c>
      <c r="AT466" s="232" t="s">
        <v>157</v>
      </c>
      <c r="AU466" s="232" t="s">
        <v>80</v>
      </c>
      <c r="AY466" s="16" t="s">
        <v>121</v>
      </c>
      <c r="BE466" s="233">
        <f>IF(N466="základní",J466,0)</f>
        <v>0</v>
      </c>
      <c r="BF466" s="233">
        <f>IF(N466="snížená",J466,0)</f>
        <v>0</v>
      </c>
      <c r="BG466" s="233">
        <f>IF(N466="zákl. přenesená",J466,0)</f>
        <v>0</v>
      </c>
      <c r="BH466" s="233">
        <f>IF(N466="sníž. přenesená",J466,0)</f>
        <v>0</v>
      </c>
      <c r="BI466" s="233">
        <f>IF(N466="nulová",J466,0)</f>
        <v>0</v>
      </c>
      <c r="BJ466" s="16" t="s">
        <v>78</v>
      </c>
      <c r="BK466" s="233">
        <f>ROUND(I466*H466,2)</f>
        <v>0</v>
      </c>
      <c r="BL466" s="16" t="s">
        <v>214</v>
      </c>
      <c r="BM466" s="232" t="s">
        <v>617</v>
      </c>
    </row>
    <row r="467" s="2" customFormat="1">
      <c r="A467" s="37"/>
      <c r="B467" s="38"/>
      <c r="C467" s="39"/>
      <c r="D467" s="234" t="s">
        <v>130</v>
      </c>
      <c r="E467" s="39"/>
      <c r="F467" s="235" t="s">
        <v>618</v>
      </c>
      <c r="G467" s="39"/>
      <c r="H467" s="39"/>
      <c r="I467" s="141"/>
      <c r="J467" s="39"/>
      <c r="K467" s="39"/>
      <c r="L467" s="43"/>
      <c r="M467" s="236"/>
      <c r="N467" s="237"/>
      <c r="O467" s="83"/>
      <c r="P467" s="83"/>
      <c r="Q467" s="83"/>
      <c r="R467" s="83"/>
      <c r="S467" s="83"/>
      <c r="T467" s="84"/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T467" s="16" t="s">
        <v>130</v>
      </c>
      <c r="AU467" s="16" t="s">
        <v>80</v>
      </c>
    </row>
    <row r="468" s="2" customFormat="1">
      <c r="A468" s="37"/>
      <c r="B468" s="38"/>
      <c r="C468" s="39"/>
      <c r="D468" s="234" t="s">
        <v>132</v>
      </c>
      <c r="E468" s="39"/>
      <c r="F468" s="238" t="s">
        <v>133</v>
      </c>
      <c r="G468" s="39"/>
      <c r="H468" s="39"/>
      <c r="I468" s="141"/>
      <c r="J468" s="39"/>
      <c r="K468" s="39"/>
      <c r="L468" s="43"/>
      <c r="M468" s="236"/>
      <c r="N468" s="237"/>
      <c r="O468" s="83"/>
      <c r="P468" s="83"/>
      <c r="Q468" s="83"/>
      <c r="R468" s="83"/>
      <c r="S468" s="83"/>
      <c r="T468" s="84"/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T468" s="16" t="s">
        <v>132</v>
      </c>
      <c r="AU468" s="16" t="s">
        <v>80</v>
      </c>
    </row>
    <row r="469" s="13" customFormat="1">
      <c r="A469" s="13"/>
      <c r="B469" s="239"/>
      <c r="C469" s="240"/>
      <c r="D469" s="234" t="s">
        <v>134</v>
      </c>
      <c r="E469" s="241" t="s">
        <v>19</v>
      </c>
      <c r="F469" s="242" t="s">
        <v>78</v>
      </c>
      <c r="G469" s="240"/>
      <c r="H469" s="243">
        <v>1</v>
      </c>
      <c r="I469" s="244"/>
      <c r="J469" s="240"/>
      <c r="K469" s="240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134</v>
      </c>
      <c r="AU469" s="249" t="s">
        <v>80</v>
      </c>
      <c r="AV469" s="13" t="s">
        <v>80</v>
      </c>
      <c r="AW469" s="13" t="s">
        <v>33</v>
      </c>
      <c r="AX469" s="13" t="s">
        <v>78</v>
      </c>
      <c r="AY469" s="249" t="s">
        <v>121</v>
      </c>
    </row>
    <row r="470" s="2" customFormat="1" ht="16.5" customHeight="1">
      <c r="A470" s="37"/>
      <c r="B470" s="38"/>
      <c r="C470" s="221" t="s">
        <v>619</v>
      </c>
      <c r="D470" s="221" t="s">
        <v>123</v>
      </c>
      <c r="E470" s="222" t="s">
        <v>620</v>
      </c>
      <c r="F470" s="223" t="s">
        <v>621</v>
      </c>
      <c r="G470" s="224" t="s">
        <v>622</v>
      </c>
      <c r="H470" s="225">
        <v>4</v>
      </c>
      <c r="I470" s="226"/>
      <c r="J470" s="227">
        <f>ROUND(I470*H470,2)</f>
        <v>0</v>
      </c>
      <c r="K470" s="223" t="s">
        <v>127</v>
      </c>
      <c r="L470" s="43"/>
      <c r="M470" s="228" t="s">
        <v>19</v>
      </c>
      <c r="N470" s="229" t="s">
        <v>43</v>
      </c>
      <c r="O470" s="83"/>
      <c r="P470" s="230">
        <f>O470*H470</f>
        <v>0</v>
      </c>
      <c r="Q470" s="230">
        <v>0.029139999999999999</v>
      </c>
      <c r="R470" s="230">
        <f>Q470*H470</f>
        <v>0.11656</v>
      </c>
      <c r="S470" s="230">
        <v>0</v>
      </c>
      <c r="T470" s="23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32" t="s">
        <v>214</v>
      </c>
      <c r="AT470" s="232" t="s">
        <v>123</v>
      </c>
      <c r="AU470" s="232" t="s">
        <v>80</v>
      </c>
      <c r="AY470" s="16" t="s">
        <v>121</v>
      </c>
      <c r="BE470" s="233">
        <f>IF(N470="základní",J470,0)</f>
        <v>0</v>
      </c>
      <c r="BF470" s="233">
        <f>IF(N470="snížená",J470,0)</f>
        <v>0</v>
      </c>
      <c r="BG470" s="233">
        <f>IF(N470="zákl. přenesená",J470,0)</f>
        <v>0</v>
      </c>
      <c r="BH470" s="233">
        <f>IF(N470="sníž. přenesená",J470,0)</f>
        <v>0</v>
      </c>
      <c r="BI470" s="233">
        <f>IF(N470="nulová",J470,0)</f>
        <v>0</v>
      </c>
      <c r="BJ470" s="16" t="s">
        <v>78</v>
      </c>
      <c r="BK470" s="233">
        <f>ROUND(I470*H470,2)</f>
        <v>0</v>
      </c>
      <c r="BL470" s="16" t="s">
        <v>214</v>
      </c>
      <c r="BM470" s="232" t="s">
        <v>623</v>
      </c>
    </row>
    <row r="471" s="2" customFormat="1">
      <c r="A471" s="37"/>
      <c r="B471" s="38"/>
      <c r="C471" s="39"/>
      <c r="D471" s="234" t="s">
        <v>130</v>
      </c>
      <c r="E471" s="39"/>
      <c r="F471" s="235" t="s">
        <v>624</v>
      </c>
      <c r="G471" s="39"/>
      <c r="H471" s="39"/>
      <c r="I471" s="141"/>
      <c r="J471" s="39"/>
      <c r="K471" s="39"/>
      <c r="L471" s="43"/>
      <c r="M471" s="236"/>
      <c r="N471" s="237"/>
      <c r="O471" s="83"/>
      <c r="P471" s="83"/>
      <c r="Q471" s="83"/>
      <c r="R471" s="83"/>
      <c r="S471" s="83"/>
      <c r="T471" s="84"/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T471" s="16" t="s">
        <v>130</v>
      </c>
      <c r="AU471" s="16" t="s">
        <v>80</v>
      </c>
    </row>
    <row r="472" s="2" customFormat="1">
      <c r="A472" s="37"/>
      <c r="B472" s="38"/>
      <c r="C472" s="39"/>
      <c r="D472" s="234" t="s">
        <v>132</v>
      </c>
      <c r="E472" s="39"/>
      <c r="F472" s="238" t="s">
        <v>133</v>
      </c>
      <c r="G472" s="39"/>
      <c r="H472" s="39"/>
      <c r="I472" s="141"/>
      <c r="J472" s="39"/>
      <c r="K472" s="39"/>
      <c r="L472" s="43"/>
      <c r="M472" s="236"/>
      <c r="N472" s="237"/>
      <c r="O472" s="83"/>
      <c r="P472" s="83"/>
      <c r="Q472" s="83"/>
      <c r="R472" s="83"/>
      <c r="S472" s="83"/>
      <c r="T472" s="84"/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T472" s="16" t="s">
        <v>132</v>
      </c>
      <c r="AU472" s="16" t="s">
        <v>80</v>
      </c>
    </row>
    <row r="473" s="13" customFormat="1">
      <c r="A473" s="13"/>
      <c r="B473" s="239"/>
      <c r="C473" s="240"/>
      <c r="D473" s="234" t="s">
        <v>134</v>
      </c>
      <c r="E473" s="241" t="s">
        <v>19</v>
      </c>
      <c r="F473" s="242" t="s">
        <v>303</v>
      </c>
      <c r="G473" s="240"/>
      <c r="H473" s="243">
        <v>4</v>
      </c>
      <c r="I473" s="244"/>
      <c r="J473" s="240"/>
      <c r="K473" s="240"/>
      <c r="L473" s="245"/>
      <c r="M473" s="246"/>
      <c r="N473" s="247"/>
      <c r="O473" s="247"/>
      <c r="P473" s="247"/>
      <c r="Q473" s="247"/>
      <c r="R473" s="247"/>
      <c r="S473" s="247"/>
      <c r="T473" s="248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9" t="s">
        <v>134</v>
      </c>
      <c r="AU473" s="249" t="s">
        <v>80</v>
      </c>
      <c r="AV473" s="13" t="s">
        <v>80</v>
      </c>
      <c r="AW473" s="13" t="s">
        <v>33</v>
      </c>
      <c r="AX473" s="13" t="s">
        <v>78</v>
      </c>
      <c r="AY473" s="249" t="s">
        <v>121</v>
      </c>
    </row>
    <row r="474" s="2" customFormat="1" ht="16.5" customHeight="1">
      <c r="A474" s="37"/>
      <c r="B474" s="38"/>
      <c r="C474" s="221" t="s">
        <v>625</v>
      </c>
      <c r="D474" s="221" t="s">
        <v>123</v>
      </c>
      <c r="E474" s="222" t="s">
        <v>626</v>
      </c>
      <c r="F474" s="223" t="s">
        <v>627</v>
      </c>
      <c r="G474" s="224" t="s">
        <v>217</v>
      </c>
      <c r="H474" s="225">
        <v>334</v>
      </c>
      <c r="I474" s="226"/>
      <c r="J474" s="227">
        <f>ROUND(I474*H474,2)</f>
        <v>0</v>
      </c>
      <c r="K474" s="223" t="s">
        <v>127</v>
      </c>
      <c r="L474" s="43"/>
      <c r="M474" s="228" t="s">
        <v>19</v>
      </c>
      <c r="N474" s="229" t="s">
        <v>43</v>
      </c>
      <c r="O474" s="83"/>
      <c r="P474" s="230">
        <f>O474*H474</f>
        <v>0</v>
      </c>
      <c r="Q474" s="230">
        <v>0.00040000000000000002</v>
      </c>
      <c r="R474" s="230">
        <f>Q474*H474</f>
        <v>0.1336</v>
      </c>
      <c r="S474" s="230">
        <v>0</v>
      </c>
      <c r="T474" s="23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32" t="s">
        <v>214</v>
      </c>
      <c r="AT474" s="232" t="s">
        <v>123</v>
      </c>
      <c r="AU474" s="232" t="s">
        <v>80</v>
      </c>
      <c r="AY474" s="16" t="s">
        <v>121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6" t="s">
        <v>78</v>
      </c>
      <c r="BK474" s="233">
        <f>ROUND(I474*H474,2)</f>
        <v>0</v>
      </c>
      <c r="BL474" s="16" t="s">
        <v>214</v>
      </c>
      <c r="BM474" s="232" t="s">
        <v>628</v>
      </c>
    </row>
    <row r="475" s="2" customFormat="1">
      <c r="A475" s="37"/>
      <c r="B475" s="38"/>
      <c r="C475" s="39"/>
      <c r="D475" s="234" t="s">
        <v>130</v>
      </c>
      <c r="E475" s="39"/>
      <c r="F475" s="235" t="s">
        <v>629</v>
      </c>
      <c r="G475" s="39"/>
      <c r="H475" s="39"/>
      <c r="I475" s="141"/>
      <c r="J475" s="39"/>
      <c r="K475" s="39"/>
      <c r="L475" s="43"/>
      <c r="M475" s="236"/>
      <c r="N475" s="237"/>
      <c r="O475" s="83"/>
      <c r="P475" s="83"/>
      <c r="Q475" s="83"/>
      <c r="R475" s="83"/>
      <c r="S475" s="83"/>
      <c r="T475" s="84"/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T475" s="16" t="s">
        <v>130</v>
      </c>
      <c r="AU475" s="16" t="s">
        <v>80</v>
      </c>
    </row>
    <row r="476" s="2" customFormat="1">
      <c r="A476" s="37"/>
      <c r="B476" s="38"/>
      <c r="C476" s="39"/>
      <c r="D476" s="234" t="s">
        <v>132</v>
      </c>
      <c r="E476" s="39"/>
      <c r="F476" s="238" t="s">
        <v>133</v>
      </c>
      <c r="G476" s="39"/>
      <c r="H476" s="39"/>
      <c r="I476" s="141"/>
      <c r="J476" s="39"/>
      <c r="K476" s="39"/>
      <c r="L476" s="43"/>
      <c r="M476" s="236"/>
      <c r="N476" s="237"/>
      <c r="O476" s="83"/>
      <c r="P476" s="83"/>
      <c r="Q476" s="83"/>
      <c r="R476" s="83"/>
      <c r="S476" s="83"/>
      <c r="T476" s="84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132</v>
      </c>
      <c r="AU476" s="16" t="s">
        <v>80</v>
      </c>
    </row>
    <row r="477" s="13" customFormat="1">
      <c r="A477" s="13"/>
      <c r="B477" s="239"/>
      <c r="C477" s="240"/>
      <c r="D477" s="234" t="s">
        <v>134</v>
      </c>
      <c r="E477" s="241" t="s">
        <v>19</v>
      </c>
      <c r="F477" s="242" t="s">
        <v>630</v>
      </c>
      <c r="G477" s="240"/>
      <c r="H477" s="243">
        <v>334</v>
      </c>
      <c r="I477" s="244"/>
      <c r="J477" s="240"/>
      <c r="K477" s="240"/>
      <c r="L477" s="245"/>
      <c r="M477" s="246"/>
      <c r="N477" s="247"/>
      <c r="O477" s="247"/>
      <c r="P477" s="247"/>
      <c r="Q477" s="247"/>
      <c r="R477" s="247"/>
      <c r="S477" s="247"/>
      <c r="T477" s="24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9" t="s">
        <v>134</v>
      </c>
      <c r="AU477" s="249" t="s">
        <v>80</v>
      </c>
      <c r="AV477" s="13" t="s">
        <v>80</v>
      </c>
      <c r="AW477" s="13" t="s">
        <v>33</v>
      </c>
      <c r="AX477" s="13" t="s">
        <v>78</v>
      </c>
      <c r="AY477" s="249" t="s">
        <v>121</v>
      </c>
    </row>
    <row r="478" s="2" customFormat="1" ht="16.5" customHeight="1">
      <c r="A478" s="37"/>
      <c r="B478" s="38"/>
      <c r="C478" s="221" t="s">
        <v>631</v>
      </c>
      <c r="D478" s="221" t="s">
        <v>123</v>
      </c>
      <c r="E478" s="222" t="s">
        <v>632</v>
      </c>
      <c r="F478" s="223" t="s">
        <v>633</v>
      </c>
      <c r="G478" s="224" t="s">
        <v>217</v>
      </c>
      <c r="H478" s="225">
        <v>334</v>
      </c>
      <c r="I478" s="226"/>
      <c r="J478" s="227">
        <f>ROUND(I478*H478,2)</f>
        <v>0</v>
      </c>
      <c r="K478" s="223" t="s">
        <v>127</v>
      </c>
      <c r="L478" s="43"/>
      <c r="M478" s="228" t="s">
        <v>19</v>
      </c>
      <c r="N478" s="229" t="s">
        <v>43</v>
      </c>
      <c r="O478" s="83"/>
      <c r="P478" s="230">
        <f>O478*H478</f>
        <v>0</v>
      </c>
      <c r="Q478" s="230">
        <v>1.0000000000000001E-05</v>
      </c>
      <c r="R478" s="230">
        <f>Q478*H478</f>
        <v>0.0033400000000000001</v>
      </c>
      <c r="S478" s="230">
        <v>0</v>
      </c>
      <c r="T478" s="231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32" t="s">
        <v>214</v>
      </c>
      <c r="AT478" s="232" t="s">
        <v>123</v>
      </c>
      <c r="AU478" s="232" t="s">
        <v>80</v>
      </c>
      <c r="AY478" s="16" t="s">
        <v>121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6" t="s">
        <v>78</v>
      </c>
      <c r="BK478" s="233">
        <f>ROUND(I478*H478,2)</f>
        <v>0</v>
      </c>
      <c r="BL478" s="16" t="s">
        <v>214</v>
      </c>
      <c r="BM478" s="232" t="s">
        <v>634</v>
      </c>
    </row>
    <row r="479" s="2" customFormat="1">
      <c r="A479" s="37"/>
      <c r="B479" s="38"/>
      <c r="C479" s="39"/>
      <c r="D479" s="234" t="s">
        <v>130</v>
      </c>
      <c r="E479" s="39"/>
      <c r="F479" s="235" t="s">
        <v>635</v>
      </c>
      <c r="G479" s="39"/>
      <c r="H479" s="39"/>
      <c r="I479" s="141"/>
      <c r="J479" s="39"/>
      <c r="K479" s="39"/>
      <c r="L479" s="43"/>
      <c r="M479" s="236"/>
      <c r="N479" s="237"/>
      <c r="O479" s="83"/>
      <c r="P479" s="83"/>
      <c r="Q479" s="83"/>
      <c r="R479" s="83"/>
      <c r="S479" s="83"/>
      <c r="T479" s="84"/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T479" s="16" t="s">
        <v>130</v>
      </c>
      <c r="AU479" s="16" t="s">
        <v>80</v>
      </c>
    </row>
    <row r="480" s="2" customFormat="1">
      <c r="A480" s="37"/>
      <c r="B480" s="38"/>
      <c r="C480" s="39"/>
      <c r="D480" s="234" t="s">
        <v>132</v>
      </c>
      <c r="E480" s="39"/>
      <c r="F480" s="238" t="s">
        <v>133</v>
      </c>
      <c r="G480" s="39"/>
      <c r="H480" s="39"/>
      <c r="I480" s="141"/>
      <c r="J480" s="39"/>
      <c r="K480" s="39"/>
      <c r="L480" s="43"/>
      <c r="M480" s="236"/>
      <c r="N480" s="237"/>
      <c r="O480" s="83"/>
      <c r="P480" s="83"/>
      <c r="Q480" s="83"/>
      <c r="R480" s="83"/>
      <c r="S480" s="83"/>
      <c r="T480" s="84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16" t="s">
        <v>132</v>
      </c>
      <c r="AU480" s="16" t="s">
        <v>80</v>
      </c>
    </row>
    <row r="481" s="13" customFormat="1">
      <c r="A481" s="13"/>
      <c r="B481" s="239"/>
      <c r="C481" s="240"/>
      <c r="D481" s="234" t="s">
        <v>134</v>
      </c>
      <c r="E481" s="241" t="s">
        <v>19</v>
      </c>
      <c r="F481" s="242" t="s">
        <v>630</v>
      </c>
      <c r="G481" s="240"/>
      <c r="H481" s="243">
        <v>334</v>
      </c>
      <c r="I481" s="244"/>
      <c r="J481" s="240"/>
      <c r="K481" s="240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134</v>
      </c>
      <c r="AU481" s="249" t="s">
        <v>80</v>
      </c>
      <c r="AV481" s="13" t="s">
        <v>80</v>
      </c>
      <c r="AW481" s="13" t="s">
        <v>33</v>
      </c>
      <c r="AX481" s="13" t="s">
        <v>78</v>
      </c>
      <c r="AY481" s="249" t="s">
        <v>121</v>
      </c>
    </row>
    <row r="482" s="2" customFormat="1" ht="16.5" customHeight="1">
      <c r="A482" s="37"/>
      <c r="B482" s="38"/>
      <c r="C482" s="221" t="s">
        <v>636</v>
      </c>
      <c r="D482" s="221" t="s">
        <v>123</v>
      </c>
      <c r="E482" s="222" t="s">
        <v>637</v>
      </c>
      <c r="F482" s="223" t="s">
        <v>638</v>
      </c>
      <c r="G482" s="224" t="s">
        <v>160</v>
      </c>
      <c r="H482" s="225">
        <v>0.441</v>
      </c>
      <c r="I482" s="226"/>
      <c r="J482" s="227">
        <f>ROUND(I482*H482,2)</f>
        <v>0</v>
      </c>
      <c r="K482" s="223" t="s">
        <v>127</v>
      </c>
      <c r="L482" s="43"/>
      <c r="M482" s="228" t="s">
        <v>19</v>
      </c>
      <c r="N482" s="229" t="s">
        <v>43</v>
      </c>
      <c r="O482" s="83"/>
      <c r="P482" s="230">
        <f>O482*H482</f>
        <v>0</v>
      </c>
      <c r="Q482" s="230">
        <v>0</v>
      </c>
      <c r="R482" s="230">
        <f>Q482*H482</f>
        <v>0</v>
      </c>
      <c r="S482" s="230">
        <v>0</v>
      </c>
      <c r="T482" s="231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32" t="s">
        <v>214</v>
      </c>
      <c r="AT482" s="232" t="s">
        <v>123</v>
      </c>
      <c r="AU482" s="232" t="s">
        <v>80</v>
      </c>
      <c r="AY482" s="16" t="s">
        <v>121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6" t="s">
        <v>78</v>
      </c>
      <c r="BK482" s="233">
        <f>ROUND(I482*H482,2)</f>
        <v>0</v>
      </c>
      <c r="BL482" s="16" t="s">
        <v>214</v>
      </c>
      <c r="BM482" s="232" t="s">
        <v>639</v>
      </c>
    </row>
    <row r="483" s="2" customFormat="1">
      <c r="A483" s="37"/>
      <c r="B483" s="38"/>
      <c r="C483" s="39"/>
      <c r="D483" s="234" t="s">
        <v>130</v>
      </c>
      <c r="E483" s="39"/>
      <c r="F483" s="235" t="s">
        <v>640</v>
      </c>
      <c r="G483" s="39"/>
      <c r="H483" s="39"/>
      <c r="I483" s="141"/>
      <c r="J483" s="39"/>
      <c r="K483" s="39"/>
      <c r="L483" s="43"/>
      <c r="M483" s="236"/>
      <c r="N483" s="237"/>
      <c r="O483" s="83"/>
      <c r="P483" s="83"/>
      <c r="Q483" s="83"/>
      <c r="R483" s="83"/>
      <c r="S483" s="83"/>
      <c r="T483" s="84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T483" s="16" t="s">
        <v>130</v>
      </c>
      <c r="AU483" s="16" t="s">
        <v>80</v>
      </c>
    </row>
    <row r="484" s="2" customFormat="1">
      <c r="A484" s="37"/>
      <c r="B484" s="38"/>
      <c r="C484" s="39"/>
      <c r="D484" s="234" t="s">
        <v>132</v>
      </c>
      <c r="E484" s="39"/>
      <c r="F484" s="238" t="s">
        <v>133</v>
      </c>
      <c r="G484" s="39"/>
      <c r="H484" s="39"/>
      <c r="I484" s="141"/>
      <c r="J484" s="39"/>
      <c r="K484" s="39"/>
      <c r="L484" s="43"/>
      <c r="M484" s="236"/>
      <c r="N484" s="237"/>
      <c r="O484" s="83"/>
      <c r="P484" s="83"/>
      <c r="Q484" s="83"/>
      <c r="R484" s="83"/>
      <c r="S484" s="83"/>
      <c r="T484" s="84"/>
      <c r="U484" s="37"/>
      <c r="V484" s="37"/>
      <c r="W484" s="37"/>
      <c r="X484" s="37"/>
      <c r="Y484" s="37"/>
      <c r="Z484" s="37"/>
      <c r="AA484" s="37"/>
      <c r="AB484" s="37"/>
      <c r="AC484" s="37"/>
      <c r="AD484" s="37"/>
      <c r="AE484" s="37"/>
      <c r="AT484" s="16" t="s">
        <v>132</v>
      </c>
      <c r="AU484" s="16" t="s">
        <v>80</v>
      </c>
    </row>
    <row r="485" s="13" customFormat="1">
      <c r="A485" s="13"/>
      <c r="B485" s="239"/>
      <c r="C485" s="240"/>
      <c r="D485" s="234" t="s">
        <v>134</v>
      </c>
      <c r="E485" s="241" t="s">
        <v>19</v>
      </c>
      <c r="F485" s="242" t="s">
        <v>641</v>
      </c>
      <c r="G485" s="240"/>
      <c r="H485" s="243">
        <v>0.441</v>
      </c>
      <c r="I485" s="244"/>
      <c r="J485" s="240"/>
      <c r="K485" s="240"/>
      <c r="L485" s="245"/>
      <c r="M485" s="246"/>
      <c r="N485" s="247"/>
      <c r="O485" s="247"/>
      <c r="P485" s="247"/>
      <c r="Q485" s="247"/>
      <c r="R485" s="247"/>
      <c r="S485" s="247"/>
      <c r="T485" s="24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9" t="s">
        <v>134</v>
      </c>
      <c r="AU485" s="249" t="s">
        <v>80</v>
      </c>
      <c r="AV485" s="13" t="s">
        <v>80</v>
      </c>
      <c r="AW485" s="13" t="s">
        <v>33</v>
      </c>
      <c r="AX485" s="13" t="s">
        <v>78</v>
      </c>
      <c r="AY485" s="249" t="s">
        <v>121</v>
      </c>
    </row>
    <row r="486" s="2" customFormat="1" ht="16.5" customHeight="1">
      <c r="A486" s="37"/>
      <c r="B486" s="38"/>
      <c r="C486" s="221" t="s">
        <v>642</v>
      </c>
      <c r="D486" s="221" t="s">
        <v>123</v>
      </c>
      <c r="E486" s="222" t="s">
        <v>643</v>
      </c>
      <c r="F486" s="223" t="s">
        <v>644</v>
      </c>
      <c r="G486" s="224" t="s">
        <v>160</v>
      </c>
      <c r="H486" s="225">
        <v>0.60899999999999999</v>
      </c>
      <c r="I486" s="226"/>
      <c r="J486" s="227">
        <f>ROUND(I486*H486,2)</f>
        <v>0</v>
      </c>
      <c r="K486" s="223" t="s">
        <v>127</v>
      </c>
      <c r="L486" s="43"/>
      <c r="M486" s="228" t="s">
        <v>19</v>
      </c>
      <c r="N486" s="229" t="s">
        <v>43</v>
      </c>
      <c r="O486" s="83"/>
      <c r="P486" s="230">
        <f>O486*H486</f>
        <v>0</v>
      </c>
      <c r="Q486" s="230">
        <v>0</v>
      </c>
      <c r="R486" s="230">
        <f>Q486*H486</f>
        <v>0</v>
      </c>
      <c r="S486" s="230">
        <v>0</v>
      </c>
      <c r="T486" s="231">
        <f>S486*H486</f>
        <v>0</v>
      </c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  <c r="AR486" s="232" t="s">
        <v>214</v>
      </c>
      <c r="AT486" s="232" t="s">
        <v>123</v>
      </c>
      <c r="AU486" s="232" t="s">
        <v>80</v>
      </c>
      <c r="AY486" s="16" t="s">
        <v>121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6" t="s">
        <v>78</v>
      </c>
      <c r="BK486" s="233">
        <f>ROUND(I486*H486,2)</f>
        <v>0</v>
      </c>
      <c r="BL486" s="16" t="s">
        <v>214</v>
      </c>
      <c r="BM486" s="232" t="s">
        <v>645</v>
      </c>
    </row>
    <row r="487" s="2" customFormat="1">
      <c r="A487" s="37"/>
      <c r="B487" s="38"/>
      <c r="C487" s="39"/>
      <c r="D487" s="234" t="s">
        <v>130</v>
      </c>
      <c r="E487" s="39"/>
      <c r="F487" s="235" t="s">
        <v>646</v>
      </c>
      <c r="G487" s="39"/>
      <c r="H487" s="39"/>
      <c r="I487" s="141"/>
      <c r="J487" s="39"/>
      <c r="K487" s="39"/>
      <c r="L487" s="43"/>
      <c r="M487" s="236"/>
      <c r="N487" s="237"/>
      <c r="O487" s="83"/>
      <c r="P487" s="83"/>
      <c r="Q487" s="83"/>
      <c r="R487" s="83"/>
      <c r="S487" s="83"/>
      <c r="T487" s="84"/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T487" s="16" t="s">
        <v>130</v>
      </c>
      <c r="AU487" s="16" t="s">
        <v>80</v>
      </c>
    </row>
    <row r="488" s="2" customFormat="1">
      <c r="A488" s="37"/>
      <c r="B488" s="38"/>
      <c r="C488" s="39"/>
      <c r="D488" s="234" t="s">
        <v>132</v>
      </c>
      <c r="E488" s="39"/>
      <c r="F488" s="238" t="s">
        <v>133</v>
      </c>
      <c r="G488" s="39"/>
      <c r="H488" s="39"/>
      <c r="I488" s="141"/>
      <c r="J488" s="39"/>
      <c r="K488" s="39"/>
      <c r="L488" s="43"/>
      <c r="M488" s="236"/>
      <c r="N488" s="237"/>
      <c r="O488" s="83"/>
      <c r="P488" s="83"/>
      <c r="Q488" s="83"/>
      <c r="R488" s="83"/>
      <c r="S488" s="83"/>
      <c r="T488" s="84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132</v>
      </c>
      <c r="AU488" s="16" t="s">
        <v>80</v>
      </c>
    </row>
    <row r="489" s="12" customFormat="1" ht="22.8" customHeight="1">
      <c r="A489" s="12"/>
      <c r="B489" s="205"/>
      <c r="C489" s="206"/>
      <c r="D489" s="207" t="s">
        <v>71</v>
      </c>
      <c r="E489" s="219" t="s">
        <v>647</v>
      </c>
      <c r="F489" s="219" t="s">
        <v>648</v>
      </c>
      <c r="G489" s="206"/>
      <c r="H489" s="206"/>
      <c r="I489" s="209"/>
      <c r="J489" s="220">
        <f>BK489</f>
        <v>0</v>
      </c>
      <c r="K489" s="206"/>
      <c r="L489" s="211"/>
      <c r="M489" s="212"/>
      <c r="N489" s="213"/>
      <c r="O489" s="213"/>
      <c r="P489" s="214">
        <f>SUM(P490:P689)</f>
        <v>0</v>
      </c>
      <c r="Q489" s="213"/>
      <c r="R489" s="214">
        <f>SUM(R490:R689)</f>
        <v>0.87128000000000005</v>
      </c>
      <c r="S489" s="213"/>
      <c r="T489" s="215">
        <f>SUM(T490:T689)</f>
        <v>0.7954500000000001</v>
      </c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R489" s="216" t="s">
        <v>80</v>
      </c>
      <c r="AT489" s="217" t="s">
        <v>71</v>
      </c>
      <c r="AU489" s="217" t="s">
        <v>78</v>
      </c>
      <c r="AY489" s="216" t="s">
        <v>121</v>
      </c>
      <c r="BK489" s="218">
        <f>SUM(BK490:BK689)</f>
        <v>0</v>
      </c>
    </row>
    <row r="490" s="2" customFormat="1" ht="16.5" customHeight="1">
      <c r="A490" s="37"/>
      <c r="B490" s="38"/>
      <c r="C490" s="221" t="s">
        <v>649</v>
      </c>
      <c r="D490" s="221" t="s">
        <v>123</v>
      </c>
      <c r="E490" s="222" t="s">
        <v>650</v>
      </c>
      <c r="F490" s="223" t="s">
        <v>651</v>
      </c>
      <c r="G490" s="224" t="s">
        <v>622</v>
      </c>
      <c r="H490" s="225">
        <v>2</v>
      </c>
      <c r="I490" s="226"/>
      <c r="J490" s="227">
        <f>ROUND(I490*H490,2)</f>
        <v>0</v>
      </c>
      <c r="K490" s="223" t="s">
        <v>127</v>
      </c>
      <c r="L490" s="43"/>
      <c r="M490" s="228" t="s">
        <v>19</v>
      </c>
      <c r="N490" s="229" t="s">
        <v>43</v>
      </c>
      <c r="O490" s="83"/>
      <c r="P490" s="230">
        <f>O490*H490</f>
        <v>0</v>
      </c>
      <c r="Q490" s="230">
        <v>0</v>
      </c>
      <c r="R490" s="230">
        <f>Q490*H490</f>
        <v>0</v>
      </c>
      <c r="S490" s="230">
        <v>0.01107</v>
      </c>
      <c r="T490" s="231">
        <f>S490*H490</f>
        <v>0.02214</v>
      </c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R490" s="232" t="s">
        <v>214</v>
      </c>
      <c r="AT490" s="232" t="s">
        <v>123</v>
      </c>
      <c r="AU490" s="232" t="s">
        <v>80</v>
      </c>
      <c r="AY490" s="16" t="s">
        <v>121</v>
      </c>
      <c r="BE490" s="233">
        <f>IF(N490="základní",J490,0)</f>
        <v>0</v>
      </c>
      <c r="BF490" s="233">
        <f>IF(N490="snížená",J490,0)</f>
        <v>0</v>
      </c>
      <c r="BG490" s="233">
        <f>IF(N490="zákl. přenesená",J490,0)</f>
        <v>0</v>
      </c>
      <c r="BH490" s="233">
        <f>IF(N490="sníž. přenesená",J490,0)</f>
        <v>0</v>
      </c>
      <c r="BI490" s="233">
        <f>IF(N490="nulová",J490,0)</f>
        <v>0</v>
      </c>
      <c r="BJ490" s="16" t="s">
        <v>78</v>
      </c>
      <c r="BK490" s="233">
        <f>ROUND(I490*H490,2)</f>
        <v>0</v>
      </c>
      <c r="BL490" s="16" t="s">
        <v>214</v>
      </c>
      <c r="BM490" s="232" t="s">
        <v>652</v>
      </c>
    </row>
    <row r="491" s="2" customFormat="1">
      <c r="A491" s="37"/>
      <c r="B491" s="38"/>
      <c r="C491" s="39"/>
      <c r="D491" s="234" t="s">
        <v>130</v>
      </c>
      <c r="E491" s="39"/>
      <c r="F491" s="235" t="s">
        <v>653</v>
      </c>
      <c r="G491" s="39"/>
      <c r="H491" s="39"/>
      <c r="I491" s="141"/>
      <c r="J491" s="39"/>
      <c r="K491" s="39"/>
      <c r="L491" s="43"/>
      <c r="M491" s="236"/>
      <c r="N491" s="237"/>
      <c r="O491" s="83"/>
      <c r="P491" s="83"/>
      <c r="Q491" s="83"/>
      <c r="R491" s="83"/>
      <c r="S491" s="83"/>
      <c r="T491" s="84"/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T491" s="16" t="s">
        <v>130</v>
      </c>
      <c r="AU491" s="16" t="s">
        <v>80</v>
      </c>
    </row>
    <row r="492" s="2" customFormat="1">
      <c r="A492" s="37"/>
      <c r="B492" s="38"/>
      <c r="C492" s="39"/>
      <c r="D492" s="234" t="s">
        <v>132</v>
      </c>
      <c r="E492" s="39"/>
      <c r="F492" s="238" t="s">
        <v>133</v>
      </c>
      <c r="G492" s="39"/>
      <c r="H492" s="39"/>
      <c r="I492" s="141"/>
      <c r="J492" s="39"/>
      <c r="K492" s="39"/>
      <c r="L492" s="43"/>
      <c r="M492" s="236"/>
      <c r="N492" s="237"/>
      <c r="O492" s="83"/>
      <c r="P492" s="83"/>
      <c r="Q492" s="83"/>
      <c r="R492" s="83"/>
      <c r="S492" s="83"/>
      <c r="T492" s="84"/>
      <c r="U492" s="37"/>
      <c r="V492" s="37"/>
      <c r="W492" s="37"/>
      <c r="X492" s="37"/>
      <c r="Y492" s="37"/>
      <c r="Z492" s="37"/>
      <c r="AA492" s="37"/>
      <c r="AB492" s="37"/>
      <c r="AC492" s="37"/>
      <c r="AD492" s="37"/>
      <c r="AE492" s="37"/>
      <c r="AT492" s="16" t="s">
        <v>132</v>
      </c>
      <c r="AU492" s="16" t="s">
        <v>80</v>
      </c>
    </row>
    <row r="493" s="13" customFormat="1">
      <c r="A493" s="13"/>
      <c r="B493" s="239"/>
      <c r="C493" s="240"/>
      <c r="D493" s="234" t="s">
        <v>134</v>
      </c>
      <c r="E493" s="241" t="s">
        <v>19</v>
      </c>
      <c r="F493" s="242" t="s">
        <v>582</v>
      </c>
      <c r="G493" s="240"/>
      <c r="H493" s="243">
        <v>2</v>
      </c>
      <c r="I493" s="244"/>
      <c r="J493" s="240"/>
      <c r="K493" s="240"/>
      <c r="L493" s="245"/>
      <c r="M493" s="246"/>
      <c r="N493" s="247"/>
      <c r="O493" s="247"/>
      <c r="P493" s="247"/>
      <c r="Q493" s="247"/>
      <c r="R493" s="247"/>
      <c r="S493" s="247"/>
      <c r="T493" s="248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9" t="s">
        <v>134</v>
      </c>
      <c r="AU493" s="249" t="s">
        <v>80</v>
      </c>
      <c r="AV493" s="13" t="s">
        <v>80</v>
      </c>
      <c r="AW493" s="13" t="s">
        <v>33</v>
      </c>
      <c r="AX493" s="13" t="s">
        <v>78</v>
      </c>
      <c r="AY493" s="249" t="s">
        <v>121</v>
      </c>
    </row>
    <row r="494" s="2" customFormat="1" ht="16.5" customHeight="1">
      <c r="A494" s="37"/>
      <c r="B494" s="38"/>
      <c r="C494" s="221" t="s">
        <v>232</v>
      </c>
      <c r="D494" s="221" t="s">
        <v>123</v>
      </c>
      <c r="E494" s="222" t="s">
        <v>654</v>
      </c>
      <c r="F494" s="223" t="s">
        <v>655</v>
      </c>
      <c r="G494" s="224" t="s">
        <v>622</v>
      </c>
      <c r="H494" s="225">
        <v>2</v>
      </c>
      <c r="I494" s="226"/>
      <c r="J494" s="227">
        <f>ROUND(I494*H494,2)</f>
        <v>0</v>
      </c>
      <c r="K494" s="223" t="s">
        <v>127</v>
      </c>
      <c r="L494" s="43"/>
      <c r="M494" s="228" t="s">
        <v>19</v>
      </c>
      <c r="N494" s="229" t="s">
        <v>43</v>
      </c>
      <c r="O494" s="83"/>
      <c r="P494" s="230">
        <f>O494*H494</f>
        <v>0</v>
      </c>
      <c r="Q494" s="230">
        <v>0</v>
      </c>
      <c r="R494" s="230">
        <f>Q494*H494</f>
        <v>0</v>
      </c>
      <c r="S494" s="230">
        <v>0.0091999999999999998</v>
      </c>
      <c r="T494" s="231">
        <f>S494*H494</f>
        <v>0.0184</v>
      </c>
      <c r="U494" s="37"/>
      <c r="V494" s="37"/>
      <c r="W494" s="37"/>
      <c r="X494" s="37"/>
      <c r="Y494" s="37"/>
      <c r="Z494" s="37"/>
      <c r="AA494" s="37"/>
      <c r="AB494" s="37"/>
      <c r="AC494" s="37"/>
      <c r="AD494" s="37"/>
      <c r="AE494" s="37"/>
      <c r="AR494" s="232" t="s">
        <v>214</v>
      </c>
      <c r="AT494" s="232" t="s">
        <v>123</v>
      </c>
      <c r="AU494" s="232" t="s">
        <v>80</v>
      </c>
      <c r="AY494" s="16" t="s">
        <v>121</v>
      </c>
      <c r="BE494" s="233">
        <f>IF(N494="základní",J494,0)</f>
        <v>0</v>
      </c>
      <c r="BF494" s="233">
        <f>IF(N494="snížená",J494,0)</f>
        <v>0</v>
      </c>
      <c r="BG494" s="233">
        <f>IF(N494="zákl. přenesená",J494,0)</f>
        <v>0</v>
      </c>
      <c r="BH494" s="233">
        <f>IF(N494="sníž. přenesená",J494,0)</f>
        <v>0</v>
      </c>
      <c r="BI494" s="233">
        <f>IF(N494="nulová",J494,0)</f>
        <v>0</v>
      </c>
      <c r="BJ494" s="16" t="s">
        <v>78</v>
      </c>
      <c r="BK494" s="233">
        <f>ROUND(I494*H494,2)</f>
        <v>0</v>
      </c>
      <c r="BL494" s="16" t="s">
        <v>214</v>
      </c>
      <c r="BM494" s="232" t="s">
        <v>656</v>
      </c>
    </row>
    <row r="495" s="2" customFormat="1">
      <c r="A495" s="37"/>
      <c r="B495" s="38"/>
      <c r="C495" s="39"/>
      <c r="D495" s="234" t="s">
        <v>130</v>
      </c>
      <c r="E495" s="39"/>
      <c r="F495" s="235" t="s">
        <v>657</v>
      </c>
      <c r="G495" s="39"/>
      <c r="H495" s="39"/>
      <c r="I495" s="141"/>
      <c r="J495" s="39"/>
      <c r="K495" s="39"/>
      <c r="L495" s="43"/>
      <c r="M495" s="236"/>
      <c r="N495" s="237"/>
      <c r="O495" s="83"/>
      <c r="P495" s="83"/>
      <c r="Q495" s="83"/>
      <c r="R495" s="83"/>
      <c r="S495" s="83"/>
      <c r="T495" s="84"/>
      <c r="U495" s="37"/>
      <c r="V495" s="37"/>
      <c r="W495" s="37"/>
      <c r="X495" s="37"/>
      <c r="Y495" s="37"/>
      <c r="Z495" s="37"/>
      <c r="AA495" s="37"/>
      <c r="AB495" s="37"/>
      <c r="AC495" s="37"/>
      <c r="AD495" s="37"/>
      <c r="AE495" s="37"/>
      <c r="AT495" s="16" t="s">
        <v>130</v>
      </c>
      <c r="AU495" s="16" t="s">
        <v>80</v>
      </c>
    </row>
    <row r="496" s="2" customFormat="1">
      <c r="A496" s="37"/>
      <c r="B496" s="38"/>
      <c r="C496" s="39"/>
      <c r="D496" s="234" t="s">
        <v>132</v>
      </c>
      <c r="E496" s="39"/>
      <c r="F496" s="238" t="s">
        <v>133</v>
      </c>
      <c r="G496" s="39"/>
      <c r="H496" s="39"/>
      <c r="I496" s="141"/>
      <c r="J496" s="39"/>
      <c r="K496" s="39"/>
      <c r="L496" s="43"/>
      <c r="M496" s="236"/>
      <c r="N496" s="237"/>
      <c r="O496" s="83"/>
      <c r="P496" s="83"/>
      <c r="Q496" s="83"/>
      <c r="R496" s="83"/>
      <c r="S496" s="83"/>
      <c r="T496" s="84"/>
      <c r="U496" s="37"/>
      <c r="V496" s="37"/>
      <c r="W496" s="37"/>
      <c r="X496" s="37"/>
      <c r="Y496" s="37"/>
      <c r="Z496" s="37"/>
      <c r="AA496" s="37"/>
      <c r="AB496" s="37"/>
      <c r="AC496" s="37"/>
      <c r="AD496" s="37"/>
      <c r="AE496" s="37"/>
      <c r="AT496" s="16" t="s">
        <v>132</v>
      </c>
      <c r="AU496" s="16" t="s">
        <v>80</v>
      </c>
    </row>
    <row r="497" s="13" customFormat="1">
      <c r="A497" s="13"/>
      <c r="B497" s="239"/>
      <c r="C497" s="240"/>
      <c r="D497" s="234" t="s">
        <v>134</v>
      </c>
      <c r="E497" s="241" t="s">
        <v>19</v>
      </c>
      <c r="F497" s="242" t="s">
        <v>582</v>
      </c>
      <c r="G497" s="240"/>
      <c r="H497" s="243">
        <v>2</v>
      </c>
      <c r="I497" s="244"/>
      <c r="J497" s="240"/>
      <c r="K497" s="240"/>
      <c r="L497" s="245"/>
      <c r="M497" s="246"/>
      <c r="N497" s="247"/>
      <c r="O497" s="247"/>
      <c r="P497" s="247"/>
      <c r="Q497" s="247"/>
      <c r="R497" s="247"/>
      <c r="S497" s="247"/>
      <c r="T497" s="24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9" t="s">
        <v>134</v>
      </c>
      <c r="AU497" s="249" t="s">
        <v>80</v>
      </c>
      <c r="AV497" s="13" t="s">
        <v>80</v>
      </c>
      <c r="AW497" s="13" t="s">
        <v>33</v>
      </c>
      <c r="AX497" s="13" t="s">
        <v>78</v>
      </c>
      <c r="AY497" s="249" t="s">
        <v>121</v>
      </c>
    </row>
    <row r="498" s="2" customFormat="1" ht="16.5" customHeight="1">
      <c r="A498" s="37"/>
      <c r="B498" s="38"/>
      <c r="C498" s="221" t="s">
        <v>658</v>
      </c>
      <c r="D498" s="221" t="s">
        <v>123</v>
      </c>
      <c r="E498" s="222" t="s">
        <v>659</v>
      </c>
      <c r="F498" s="223" t="s">
        <v>660</v>
      </c>
      <c r="G498" s="224" t="s">
        <v>622</v>
      </c>
      <c r="H498" s="225">
        <v>3</v>
      </c>
      <c r="I498" s="226"/>
      <c r="J498" s="227">
        <f>ROUND(I498*H498,2)</f>
        <v>0</v>
      </c>
      <c r="K498" s="223" t="s">
        <v>127</v>
      </c>
      <c r="L498" s="43"/>
      <c r="M498" s="228" t="s">
        <v>19</v>
      </c>
      <c r="N498" s="229" t="s">
        <v>43</v>
      </c>
      <c r="O498" s="83"/>
      <c r="P498" s="230">
        <f>O498*H498</f>
        <v>0</v>
      </c>
      <c r="Q498" s="230">
        <v>0</v>
      </c>
      <c r="R498" s="230">
        <f>Q498*H498</f>
        <v>0</v>
      </c>
      <c r="S498" s="230">
        <v>0.034700000000000002</v>
      </c>
      <c r="T498" s="231">
        <f>S498*H498</f>
        <v>0.1041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232" t="s">
        <v>214</v>
      </c>
      <c r="AT498" s="232" t="s">
        <v>123</v>
      </c>
      <c r="AU498" s="232" t="s">
        <v>80</v>
      </c>
      <c r="AY498" s="16" t="s">
        <v>121</v>
      </c>
      <c r="BE498" s="233">
        <f>IF(N498="základní",J498,0)</f>
        <v>0</v>
      </c>
      <c r="BF498" s="233">
        <f>IF(N498="snížená",J498,0)</f>
        <v>0</v>
      </c>
      <c r="BG498" s="233">
        <f>IF(N498="zákl. přenesená",J498,0)</f>
        <v>0</v>
      </c>
      <c r="BH498" s="233">
        <f>IF(N498="sníž. přenesená",J498,0)</f>
        <v>0</v>
      </c>
      <c r="BI498" s="233">
        <f>IF(N498="nulová",J498,0)</f>
        <v>0</v>
      </c>
      <c r="BJ498" s="16" t="s">
        <v>78</v>
      </c>
      <c r="BK498" s="233">
        <f>ROUND(I498*H498,2)</f>
        <v>0</v>
      </c>
      <c r="BL498" s="16" t="s">
        <v>214</v>
      </c>
      <c r="BM498" s="232" t="s">
        <v>661</v>
      </c>
    </row>
    <row r="499" s="2" customFormat="1">
      <c r="A499" s="37"/>
      <c r="B499" s="38"/>
      <c r="C499" s="39"/>
      <c r="D499" s="234" t="s">
        <v>130</v>
      </c>
      <c r="E499" s="39"/>
      <c r="F499" s="235" t="s">
        <v>662</v>
      </c>
      <c r="G499" s="39"/>
      <c r="H499" s="39"/>
      <c r="I499" s="141"/>
      <c r="J499" s="39"/>
      <c r="K499" s="39"/>
      <c r="L499" s="43"/>
      <c r="M499" s="236"/>
      <c r="N499" s="237"/>
      <c r="O499" s="83"/>
      <c r="P499" s="83"/>
      <c r="Q499" s="83"/>
      <c r="R499" s="83"/>
      <c r="S499" s="83"/>
      <c r="T499" s="84"/>
      <c r="U499" s="37"/>
      <c r="V499" s="37"/>
      <c r="W499" s="37"/>
      <c r="X499" s="37"/>
      <c r="Y499" s="37"/>
      <c r="Z499" s="37"/>
      <c r="AA499" s="37"/>
      <c r="AB499" s="37"/>
      <c r="AC499" s="37"/>
      <c r="AD499" s="37"/>
      <c r="AE499" s="37"/>
      <c r="AT499" s="16" t="s">
        <v>130</v>
      </c>
      <c r="AU499" s="16" t="s">
        <v>80</v>
      </c>
    </row>
    <row r="500" s="2" customFormat="1">
      <c r="A500" s="37"/>
      <c r="B500" s="38"/>
      <c r="C500" s="39"/>
      <c r="D500" s="234" t="s">
        <v>132</v>
      </c>
      <c r="E500" s="39"/>
      <c r="F500" s="238" t="s">
        <v>133</v>
      </c>
      <c r="G500" s="39"/>
      <c r="H500" s="39"/>
      <c r="I500" s="141"/>
      <c r="J500" s="39"/>
      <c r="K500" s="39"/>
      <c r="L500" s="43"/>
      <c r="M500" s="236"/>
      <c r="N500" s="237"/>
      <c r="O500" s="83"/>
      <c r="P500" s="83"/>
      <c r="Q500" s="83"/>
      <c r="R500" s="83"/>
      <c r="S500" s="83"/>
      <c r="T500" s="84"/>
      <c r="U500" s="37"/>
      <c r="V500" s="37"/>
      <c r="W500" s="37"/>
      <c r="X500" s="37"/>
      <c r="Y500" s="37"/>
      <c r="Z500" s="37"/>
      <c r="AA500" s="37"/>
      <c r="AB500" s="37"/>
      <c r="AC500" s="37"/>
      <c r="AD500" s="37"/>
      <c r="AE500" s="37"/>
      <c r="AT500" s="16" t="s">
        <v>132</v>
      </c>
      <c r="AU500" s="16" t="s">
        <v>80</v>
      </c>
    </row>
    <row r="501" s="13" customFormat="1">
      <c r="A501" s="13"/>
      <c r="B501" s="239"/>
      <c r="C501" s="240"/>
      <c r="D501" s="234" t="s">
        <v>134</v>
      </c>
      <c r="E501" s="241" t="s">
        <v>19</v>
      </c>
      <c r="F501" s="242" t="s">
        <v>663</v>
      </c>
      <c r="G501" s="240"/>
      <c r="H501" s="243">
        <v>3</v>
      </c>
      <c r="I501" s="244"/>
      <c r="J501" s="240"/>
      <c r="K501" s="240"/>
      <c r="L501" s="245"/>
      <c r="M501" s="246"/>
      <c r="N501" s="247"/>
      <c r="O501" s="247"/>
      <c r="P501" s="247"/>
      <c r="Q501" s="247"/>
      <c r="R501" s="247"/>
      <c r="S501" s="247"/>
      <c r="T501" s="24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9" t="s">
        <v>134</v>
      </c>
      <c r="AU501" s="249" t="s">
        <v>80</v>
      </c>
      <c r="AV501" s="13" t="s">
        <v>80</v>
      </c>
      <c r="AW501" s="13" t="s">
        <v>33</v>
      </c>
      <c r="AX501" s="13" t="s">
        <v>78</v>
      </c>
      <c r="AY501" s="249" t="s">
        <v>121</v>
      </c>
    </row>
    <row r="502" s="2" customFormat="1" ht="16.5" customHeight="1">
      <c r="A502" s="37"/>
      <c r="B502" s="38"/>
      <c r="C502" s="221" t="s">
        <v>664</v>
      </c>
      <c r="D502" s="221" t="s">
        <v>123</v>
      </c>
      <c r="E502" s="222" t="s">
        <v>665</v>
      </c>
      <c r="F502" s="223" t="s">
        <v>666</v>
      </c>
      <c r="G502" s="224" t="s">
        <v>622</v>
      </c>
      <c r="H502" s="225">
        <v>2</v>
      </c>
      <c r="I502" s="226"/>
      <c r="J502" s="227">
        <f>ROUND(I502*H502,2)</f>
        <v>0</v>
      </c>
      <c r="K502" s="223" t="s">
        <v>127</v>
      </c>
      <c r="L502" s="43"/>
      <c r="M502" s="228" t="s">
        <v>19</v>
      </c>
      <c r="N502" s="229" t="s">
        <v>43</v>
      </c>
      <c r="O502" s="83"/>
      <c r="P502" s="230">
        <f>O502*H502</f>
        <v>0</v>
      </c>
      <c r="Q502" s="230">
        <v>0</v>
      </c>
      <c r="R502" s="230">
        <f>Q502*H502</f>
        <v>0</v>
      </c>
      <c r="S502" s="230">
        <v>0.155</v>
      </c>
      <c r="T502" s="231">
        <f>S502*H502</f>
        <v>0.31</v>
      </c>
      <c r="U502" s="37"/>
      <c r="V502" s="37"/>
      <c r="W502" s="37"/>
      <c r="X502" s="37"/>
      <c r="Y502" s="37"/>
      <c r="Z502" s="37"/>
      <c r="AA502" s="37"/>
      <c r="AB502" s="37"/>
      <c r="AC502" s="37"/>
      <c r="AD502" s="37"/>
      <c r="AE502" s="37"/>
      <c r="AR502" s="232" t="s">
        <v>214</v>
      </c>
      <c r="AT502" s="232" t="s">
        <v>123</v>
      </c>
      <c r="AU502" s="232" t="s">
        <v>80</v>
      </c>
      <c r="AY502" s="16" t="s">
        <v>121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6" t="s">
        <v>78</v>
      </c>
      <c r="BK502" s="233">
        <f>ROUND(I502*H502,2)</f>
        <v>0</v>
      </c>
      <c r="BL502" s="16" t="s">
        <v>214</v>
      </c>
      <c r="BM502" s="232" t="s">
        <v>667</v>
      </c>
    </row>
    <row r="503" s="2" customFormat="1">
      <c r="A503" s="37"/>
      <c r="B503" s="38"/>
      <c r="C503" s="39"/>
      <c r="D503" s="234" t="s">
        <v>130</v>
      </c>
      <c r="E503" s="39"/>
      <c r="F503" s="235" t="s">
        <v>668</v>
      </c>
      <c r="G503" s="39"/>
      <c r="H503" s="39"/>
      <c r="I503" s="141"/>
      <c r="J503" s="39"/>
      <c r="K503" s="39"/>
      <c r="L503" s="43"/>
      <c r="M503" s="236"/>
      <c r="N503" s="237"/>
      <c r="O503" s="83"/>
      <c r="P503" s="83"/>
      <c r="Q503" s="83"/>
      <c r="R503" s="83"/>
      <c r="S503" s="83"/>
      <c r="T503" s="84"/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T503" s="16" t="s">
        <v>130</v>
      </c>
      <c r="AU503" s="16" t="s">
        <v>80</v>
      </c>
    </row>
    <row r="504" s="2" customFormat="1">
      <c r="A504" s="37"/>
      <c r="B504" s="38"/>
      <c r="C504" s="39"/>
      <c r="D504" s="234" t="s">
        <v>132</v>
      </c>
      <c r="E504" s="39"/>
      <c r="F504" s="238" t="s">
        <v>133</v>
      </c>
      <c r="G504" s="39"/>
      <c r="H504" s="39"/>
      <c r="I504" s="141"/>
      <c r="J504" s="39"/>
      <c r="K504" s="39"/>
      <c r="L504" s="43"/>
      <c r="M504" s="236"/>
      <c r="N504" s="237"/>
      <c r="O504" s="83"/>
      <c r="P504" s="83"/>
      <c r="Q504" s="83"/>
      <c r="R504" s="83"/>
      <c r="S504" s="83"/>
      <c r="T504" s="84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6" t="s">
        <v>132</v>
      </c>
      <c r="AU504" s="16" t="s">
        <v>80</v>
      </c>
    </row>
    <row r="505" s="13" customFormat="1">
      <c r="A505" s="13"/>
      <c r="B505" s="239"/>
      <c r="C505" s="240"/>
      <c r="D505" s="234" t="s">
        <v>134</v>
      </c>
      <c r="E505" s="241" t="s">
        <v>19</v>
      </c>
      <c r="F505" s="242" t="s">
        <v>582</v>
      </c>
      <c r="G505" s="240"/>
      <c r="H505" s="243">
        <v>2</v>
      </c>
      <c r="I505" s="244"/>
      <c r="J505" s="240"/>
      <c r="K505" s="240"/>
      <c r="L505" s="245"/>
      <c r="M505" s="246"/>
      <c r="N505" s="247"/>
      <c r="O505" s="247"/>
      <c r="P505" s="247"/>
      <c r="Q505" s="247"/>
      <c r="R505" s="247"/>
      <c r="S505" s="247"/>
      <c r="T505" s="248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9" t="s">
        <v>134</v>
      </c>
      <c r="AU505" s="249" t="s">
        <v>80</v>
      </c>
      <c r="AV505" s="13" t="s">
        <v>80</v>
      </c>
      <c r="AW505" s="13" t="s">
        <v>33</v>
      </c>
      <c r="AX505" s="13" t="s">
        <v>78</v>
      </c>
      <c r="AY505" s="249" t="s">
        <v>121</v>
      </c>
    </row>
    <row r="506" s="2" customFormat="1" ht="16.5" customHeight="1">
      <c r="A506" s="37"/>
      <c r="B506" s="38"/>
      <c r="C506" s="221" t="s">
        <v>669</v>
      </c>
      <c r="D506" s="221" t="s">
        <v>123</v>
      </c>
      <c r="E506" s="222" t="s">
        <v>670</v>
      </c>
      <c r="F506" s="223" t="s">
        <v>671</v>
      </c>
      <c r="G506" s="224" t="s">
        <v>622</v>
      </c>
      <c r="H506" s="225">
        <v>9</v>
      </c>
      <c r="I506" s="226"/>
      <c r="J506" s="227">
        <f>ROUND(I506*H506,2)</f>
        <v>0</v>
      </c>
      <c r="K506" s="223" t="s">
        <v>127</v>
      </c>
      <c r="L506" s="43"/>
      <c r="M506" s="228" t="s">
        <v>19</v>
      </c>
      <c r="N506" s="229" t="s">
        <v>43</v>
      </c>
      <c r="O506" s="83"/>
      <c r="P506" s="230">
        <f>O506*H506</f>
        <v>0</v>
      </c>
      <c r="Q506" s="230">
        <v>0</v>
      </c>
      <c r="R506" s="230">
        <f>Q506*H506</f>
        <v>0</v>
      </c>
      <c r="S506" s="230">
        <v>0.01933</v>
      </c>
      <c r="T506" s="231">
        <f>S506*H506</f>
        <v>0.17397000000000001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232" t="s">
        <v>214</v>
      </c>
      <c r="AT506" s="232" t="s">
        <v>123</v>
      </c>
      <c r="AU506" s="232" t="s">
        <v>80</v>
      </c>
      <c r="AY506" s="16" t="s">
        <v>121</v>
      </c>
      <c r="BE506" s="233">
        <f>IF(N506="základní",J506,0)</f>
        <v>0</v>
      </c>
      <c r="BF506" s="233">
        <f>IF(N506="snížená",J506,0)</f>
        <v>0</v>
      </c>
      <c r="BG506" s="233">
        <f>IF(N506="zákl. přenesená",J506,0)</f>
        <v>0</v>
      </c>
      <c r="BH506" s="233">
        <f>IF(N506="sníž. přenesená",J506,0)</f>
        <v>0</v>
      </c>
      <c r="BI506" s="233">
        <f>IF(N506="nulová",J506,0)</f>
        <v>0</v>
      </c>
      <c r="BJ506" s="16" t="s">
        <v>78</v>
      </c>
      <c r="BK506" s="233">
        <f>ROUND(I506*H506,2)</f>
        <v>0</v>
      </c>
      <c r="BL506" s="16" t="s">
        <v>214</v>
      </c>
      <c r="BM506" s="232" t="s">
        <v>672</v>
      </c>
    </row>
    <row r="507" s="2" customFormat="1">
      <c r="A507" s="37"/>
      <c r="B507" s="38"/>
      <c r="C507" s="39"/>
      <c r="D507" s="234" t="s">
        <v>130</v>
      </c>
      <c r="E507" s="39"/>
      <c r="F507" s="235" t="s">
        <v>673</v>
      </c>
      <c r="G507" s="39"/>
      <c r="H507" s="39"/>
      <c r="I507" s="141"/>
      <c r="J507" s="39"/>
      <c r="K507" s="39"/>
      <c r="L507" s="43"/>
      <c r="M507" s="236"/>
      <c r="N507" s="237"/>
      <c r="O507" s="83"/>
      <c r="P507" s="83"/>
      <c r="Q507" s="83"/>
      <c r="R507" s="83"/>
      <c r="S507" s="83"/>
      <c r="T507" s="84"/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T507" s="16" t="s">
        <v>130</v>
      </c>
      <c r="AU507" s="16" t="s">
        <v>80</v>
      </c>
    </row>
    <row r="508" s="2" customFormat="1">
      <c r="A508" s="37"/>
      <c r="B508" s="38"/>
      <c r="C508" s="39"/>
      <c r="D508" s="234" t="s">
        <v>132</v>
      </c>
      <c r="E508" s="39"/>
      <c r="F508" s="238" t="s">
        <v>674</v>
      </c>
      <c r="G508" s="39"/>
      <c r="H508" s="39"/>
      <c r="I508" s="141"/>
      <c r="J508" s="39"/>
      <c r="K508" s="39"/>
      <c r="L508" s="43"/>
      <c r="M508" s="236"/>
      <c r="N508" s="237"/>
      <c r="O508" s="83"/>
      <c r="P508" s="83"/>
      <c r="Q508" s="83"/>
      <c r="R508" s="83"/>
      <c r="S508" s="83"/>
      <c r="T508" s="84"/>
      <c r="U508" s="37"/>
      <c r="V508" s="37"/>
      <c r="W508" s="37"/>
      <c r="X508" s="37"/>
      <c r="Y508" s="37"/>
      <c r="Z508" s="37"/>
      <c r="AA508" s="37"/>
      <c r="AB508" s="37"/>
      <c r="AC508" s="37"/>
      <c r="AD508" s="37"/>
      <c r="AE508" s="37"/>
      <c r="AT508" s="16" t="s">
        <v>132</v>
      </c>
      <c r="AU508" s="16" t="s">
        <v>80</v>
      </c>
    </row>
    <row r="509" s="13" customFormat="1">
      <c r="A509" s="13"/>
      <c r="B509" s="239"/>
      <c r="C509" s="240"/>
      <c r="D509" s="234" t="s">
        <v>134</v>
      </c>
      <c r="E509" s="241" t="s">
        <v>19</v>
      </c>
      <c r="F509" s="242" t="s">
        <v>675</v>
      </c>
      <c r="G509" s="240"/>
      <c r="H509" s="243">
        <v>9</v>
      </c>
      <c r="I509" s="244"/>
      <c r="J509" s="240"/>
      <c r="K509" s="240"/>
      <c r="L509" s="245"/>
      <c r="M509" s="246"/>
      <c r="N509" s="247"/>
      <c r="O509" s="247"/>
      <c r="P509" s="247"/>
      <c r="Q509" s="247"/>
      <c r="R509" s="247"/>
      <c r="S509" s="247"/>
      <c r="T509" s="24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9" t="s">
        <v>134</v>
      </c>
      <c r="AU509" s="249" t="s">
        <v>80</v>
      </c>
      <c r="AV509" s="13" t="s">
        <v>80</v>
      </c>
      <c r="AW509" s="13" t="s">
        <v>33</v>
      </c>
      <c r="AX509" s="13" t="s">
        <v>78</v>
      </c>
      <c r="AY509" s="249" t="s">
        <v>121</v>
      </c>
    </row>
    <row r="510" s="2" customFormat="1" ht="16.5" customHeight="1">
      <c r="A510" s="37"/>
      <c r="B510" s="38"/>
      <c r="C510" s="221" t="s">
        <v>676</v>
      </c>
      <c r="D510" s="221" t="s">
        <v>123</v>
      </c>
      <c r="E510" s="222" t="s">
        <v>677</v>
      </c>
      <c r="F510" s="223" t="s">
        <v>678</v>
      </c>
      <c r="G510" s="224" t="s">
        <v>622</v>
      </c>
      <c r="H510" s="225">
        <v>7</v>
      </c>
      <c r="I510" s="226"/>
      <c r="J510" s="227">
        <f>ROUND(I510*H510,2)</f>
        <v>0</v>
      </c>
      <c r="K510" s="223" t="s">
        <v>127</v>
      </c>
      <c r="L510" s="43"/>
      <c r="M510" s="228" t="s">
        <v>19</v>
      </c>
      <c r="N510" s="229" t="s">
        <v>43</v>
      </c>
      <c r="O510" s="83"/>
      <c r="P510" s="230">
        <f>O510*H510</f>
        <v>0</v>
      </c>
      <c r="Q510" s="230">
        <v>0</v>
      </c>
      <c r="R510" s="230">
        <f>Q510*H510</f>
        <v>0</v>
      </c>
      <c r="S510" s="230">
        <v>0.019460000000000002</v>
      </c>
      <c r="T510" s="231">
        <f>S510*H510</f>
        <v>0.13622000000000001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232" t="s">
        <v>214</v>
      </c>
      <c r="AT510" s="232" t="s">
        <v>123</v>
      </c>
      <c r="AU510" s="232" t="s">
        <v>80</v>
      </c>
      <c r="AY510" s="16" t="s">
        <v>121</v>
      </c>
      <c r="BE510" s="233">
        <f>IF(N510="základní",J510,0)</f>
        <v>0</v>
      </c>
      <c r="BF510" s="233">
        <f>IF(N510="snížená",J510,0)</f>
        <v>0</v>
      </c>
      <c r="BG510" s="233">
        <f>IF(N510="zákl. přenesená",J510,0)</f>
        <v>0</v>
      </c>
      <c r="BH510" s="233">
        <f>IF(N510="sníž. přenesená",J510,0)</f>
        <v>0</v>
      </c>
      <c r="BI510" s="233">
        <f>IF(N510="nulová",J510,0)</f>
        <v>0</v>
      </c>
      <c r="BJ510" s="16" t="s">
        <v>78</v>
      </c>
      <c r="BK510" s="233">
        <f>ROUND(I510*H510,2)</f>
        <v>0</v>
      </c>
      <c r="BL510" s="16" t="s">
        <v>214</v>
      </c>
      <c r="BM510" s="232" t="s">
        <v>679</v>
      </c>
    </row>
    <row r="511" s="2" customFormat="1">
      <c r="A511" s="37"/>
      <c r="B511" s="38"/>
      <c r="C511" s="39"/>
      <c r="D511" s="234" t="s">
        <v>130</v>
      </c>
      <c r="E511" s="39"/>
      <c r="F511" s="235" t="s">
        <v>680</v>
      </c>
      <c r="G511" s="39"/>
      <c r="H511" s="39"/>
      <c r="I511" s="141"/>
      <c r="J511" s="39"/>
      <c r="K511" s="39"/>
      <c r="L511" s="43"/>
      <c r="M511" s="236"/>
      <c r="N511" s="237"/>
      <c r="O511" s="83"/>
      <c r="P511" s="83"/>
      <c r="Q511" s="83"/>
      <c r="R511" s="83"/>
      <c r="S511" s="83"/>
      <c r="T511" s="84"/>
      <c r="U511" s="37"/>
      <c r="V511" s="37"/>
      <c r="W511" s="37"/>
      <c r="X511" s="37"/>
      <c r="Y511" s="37"/>
      <c r="Z511" s="37"/>
      <c r="AA511" s="37"/>
      <c r="AB511" s="37"/>
      <c r="AC511" s="37"/>
      <c r="AD511" s="37"/>
      <c r="AE511" s="37"/>
      <c r="AT511" s="16" t="s">
        <v>130</v>
      </c>
      <c r="AU511" s="16" t="s">
        <v>80</v>
      </c>
    </row>
    <row r="512" s="2" customFormat="1">
      <c r="A512" s="37"/>
      <c r="B512" s="38"/>
      <c r="C512" s="39"/>
      <c r="D512" s="234" t="s">
        <v>132</v>
      </c>
      <c r="E512" s="39"/>
      <c r="F512" s="238" t="s">
        <v>674</v>
      </c>
      <c r="G512" s="39"/>
      <c r="H512" s="39"/>
      <c r="I512" s="141"/>
      <c r="J512" s="39"/>
      <c r="K512" s="39"/>
      <c r="L512" s="43"/>
      <c r="M512" s="236"/>
      <c r="N512" s="237"/>
      <c r="O512" s="83"/>
      <c r="P512" s="83"/>
      <c r="Q512" s="83"/>
      <c r="R512" s="83"/>
      <c r="S512" s="83"/>
      <c r="T512" s="84"/>
      <c r="U512" s="37"/>
      <c r="V512" s="37"/>
      <c r="W512" s="37"/>
      <c r="X512" s="37"/>
      <c r="Y512" s="37"/>
      <c r="Z512" s="37"/>
      <c r="AA512" s="37"/>
      <c r="AB512" s="37"/>
      <c r="AC512" s="37"/>
      <c r="AD512" s="37"/>
      <c r="AE512" s="37"/>
      <c r="AT512" s="16" t="s">
        <v>132</v>
      </c>
      <c r="AU512" s="16" t="s">
        <v>80</v>
      </c>
    </row>
    <row r="513" s="13" customFormat="1">
      <c r="A513" s="13"/>
      <c r="B513" s="239"/>
      <c r="C513" s="240"/>
      <c r="D513" s="234" t="s">
        <v>134</v>
      </c>
      <c r="E513" s="241" t="s">
        <v>19</v>
      </c>
      <c r="F513" s="242" t="s">
        <v>681</v>
      </c>
      <c r="G513" s="240"/>
      <c r="H513" s="243">
        <v>7</v>
      </c>
      <c r="I513" s="244"/>
      <c r="J513" s="240"/>
      <c r="K513" s="240"/>
      <c r="L513" s="245"/>
      <c r="M513" s="246"/>
      <c r="N513" s="247"/>
      <c r="O513" s="247"/>
      <c r="P513" s="247"/>
      <c r="Q513" s="247"/>
      <c r="R513" s="247"/>
      <c r="S513" s="247"/>
      <c r="T513" s="24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9" t="s">
        <v>134</v>
      </c>
      <c r="AU513" s="249" t="s">
        <v>80</v>
      </c>
      <c r="AV513" s="13" t="s">
        <v>80</v>
      </c>
      <c r="AW513" s="13" t="s">
        <v>33</v>
      </c>
      <c r="AX513" s="13" t="s">
        <v>78</v>
      </c>
      <c r="AY513" s="249" t="s">
        <v>121</v>
      </c>
    </row>
    <row r="514" s="2" customFormat="1" ht="16.5" customHeight="1">
      <c r="A514" s="37"/>
      <c r="B514" s="38"/>
      <c r="C514" s="221" t="s">
        <v>682</v>
      </c>
      <c r="D514" s="221" t="s">
        <v>123</v>
      </c>
      <c r="E514" s="222" t="s">
        <v>683</v>
      </c>
      <c r="F514" s="223" t="s">
        <v>684</v>
      </c>
      <c r="G514" s="224" t="s">
        <v>622</v>
      </c>
      <c r="H514" s="225">
        <v>12</v>
      </c>
      <c r="I514" s="226"/>
      <c r="J514" s="227">
        <f>ROUND(I514*H514,2)</f>
        <v>0</v>
      </c>
      <c r="K514" s="223" t="s">
        <v>127</v>
      </c>
      <c r="L514" s="43"/>
      <c r="M514" s="228" t="s">
        <v>19</v>
      </c>
      <c r="N514" s="229" t="s">
        <v>43</v>
      </c>
      <c r="O514" s="83"/>
      <c r="P514" s="230">
        <f>O514*H514</f>
        <v>0</v>
      </c>
      <c r="Q514" s="230">
        <v>0</v>
      </c>
      <c r="R514" s="230">
        <f>Q514*H514</f>
        <v>0</v>
      </c>
      <c r="S514" s="230">
        <v>0.00156</v>
      </c>
      <c r="T514" s="231">
        <f>S514*H514</f>
        <v>0.018720000000000001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232" t="s">
        <v>214</v>
      </c>
      <c r="AT514" s="232" t="s">
        <v>123</v>
      </c>
      <c r="AU514" s="232" t="s">
        <v>80</v>
      </c>
      <c r="AY514" s="16" t="s">
        <v>121</v>
      </c>
      <c r="BE514" s="233">
        <f>IF(N514="základní",J514,0)</f>
        <v>0</v>
      </c>
      <c r="BF514" s="233">
        <f>IF(N514="snížená",J514,0)</f>
        <v>0</v>
      </c>
      <c r="BG514" s="233">
        <f>IF(N514="zákl. přenesená",J514,0)</f>
        <v>0</v>
      </c>
      <c r="BH514" s="233">
        <f>IF(N514="sníž. přenesená",J514,0)</f>
        <v>0</v>
      </c>
      <c r="BI514" s="233">
        <f>IF(N514="nulová",J514,0)</f>
        <v>0</v>
      </c>
      <c r="BJ514" s="16" t="s">
        <v>78</v>
      </c>
      <c r="BK514" s="233">
        <f>ROUND(I514*H514,2)</f>
        <v>0</v>
      </c>
      <c r="BL514" s="16" t="s">
        <v>214</v>
      </c>
      <c r="BM514" s="232" t="s">
        <v>685</v>
      </c>
    </row>
    <row r="515" s="2" customFormat="1">
      <c r="A515" s="37"/>
      <c r="B515" s="38"/>
      <c r="C515" s="39"/>
      <c r="D515" s="234" t="s">
        <v>130</v>
      </c>
      <c r="E515" s="39"/>
      <c r="F515" s="235" t="s">
        <v>686</v>
      </c>
      <c r="G515" s="39"/>
      <c r="H515" s="39"/>
      <c r="I515" s="141"/>
      <c r="J515" s="39"/>
      <c r="K515" s="39"/>
      <c r="L515" s="43"/>
      <c r="M515" s="236"/>
      <c r="N515" s="237"/>
      <c r="O515" s="83"/>
      <c r="P515" s="83"/>
      <c r="Q515" s="83"/>
      <c r="R515" s="83"/>
      <c r="S515" s="83"/>
      <c r="T515" s="84"/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T515" s="16" t="s">
        <v>130</v>
      </c>
      <c r="AU515" s="16" t="s">
        <v>80</v>
      </c>
    </row>
    <row r="516" s="2" customFormat="1">
      <c r="A516" s="37"/>
      <c r="B516" s="38"/>
      <c r="C516" s="39"/>
      <c r="D516" s="234" t="s">
        <v>132</v>
      </c>
      <c r="E516" s="39"/>
      <c r="F516" s="238" t="s">
        <v>674</v>
      </c>
      <c r="G516" s="39"/>
      <c r="H516" s="39"/>
      <c r="I516" s="141"/>
      <c r="J516" s="39"/>
      <c r="K516" s="39"/>
      <c r="L516" s="43"/>
      <c r="M516" s="236"/>
      <c r="N516" s="237"/>
      <c r="O516" s="83"/>
      <c r="P516" s="83"/>
      <c r="Q516" s="83"/>
      <c r="R516" s="83"/>
      <c r="S516" s="83"/>
      <c r="T516" s="84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132</v>
      </c>
      <c r="AU516" s="16" t="s">
        <v>80</v>
      </c>
    </row>
    <row r="517" s="13" customFormat="1">
      <c r="A517" s="13"/>
      <c r="B517" s="239"/>
      <c r="C517" s="240"/>
      <c r="D517" s="234" t="s">
        <v>134</v>
      </c>
      <c r="E517" s="241" t="s">
        <v>19</v>
      </c>
      <c r="F517" s="242" t="s">
        <v>687</v>
      </c>
      <c r="G517" s="240"/>
      <c r="H517" s="243">
        <v>12</v>
      </c>
      <c r="I517" s="244"/>
      <c r="J517" s="240"/>
      <c r="K517" s="240"/>
      <c r="L517" s="245"/>
      <c r="M517" s="246"/>
      <c r="N517" s="247"/>
      <c r="O517" s="247"/>
      <c r="P517" s="247"/>
      <c r="Q517" s="247"/>
      <c r="R517" s="247"/>
      <c r="S517" s="247"/>
      <c r="T517" s="24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9" t="s">
        <v>134</v>
      </c>
      <c r="AU517" s="249" t="s">
        <v>80</v>
      </c>
      <c r="AV517" s="13" t="s">
        <v>80</v>
      </c>
      <c r="AW517" s="13" t="s">
        <v>33</v>
      </c>
      <c r="AX517" s="13" t="s">
        <v>78</v>
      </c>
      <c r="AY517" s="249" t="s">
        <v>121</v>
      </c>
    </row>
    <row r="518" s="2" customFormat="1" ht="16.5" customHeight="1">
      <c r="A518" s="37"/>
      <c r="B518" s="38"/>
      <c r="C518" s="221" t="s">
        <v>688</v>
      </c>
      <c r="D518" s="221" t="s">
        <v>123</v>
      </c>
      <c r="E518" s="222" t="s">
        <v>689</v>
      </c>
      <c r="F518" s="223" t="s">
        <v>690</v>
      </c>
      <c r="G518" s="224" t="s">
        <v>169</v>
      </c>
      <c r="H518" s="225">
        <v>14</v>
      </c>
      <c r="I518" s="226"/>
      <c r="J518" s="227">
        <f>ROUND(I518*H518,2)</f>
        <v>0</v>
      </c>
      <c r="K518" s="223" t="s">
        <v>127</v>
      </c>
      <c r="L518" s="43"/>
      <c r="M518" s="228" t="s">
        <v>19</v>
      </c>
      <c r="N518" s="229" t="s">
        <v>43</v>
      </c>
      <c r="O518" s="83"/>
      <c r="P518" s="230">
        <f>O518*H518</f>
        <v>0</v>
      </c>
      <c r="Q518" s="230">
        <v>0</v>
      </c>
      <c r="R518" s="230">
        <f>Q518*H518</f>
        <v>0</v>
      </c>
      <c r="S518" s="230">
        <v>0.00084999999999999995</v>
      </c>
      <c r="T518" s="231">
        <f>S518*H518</f>
        <v>0.011899999999999999</v>
      </c>
      <c r="U518" s="37"/>
      <c r="V518" s="37"/>
      <c r="W518" s="37"/>
      <c r="X518" s="37"/>
      <c r="Y518" s="37"/>
      <c r="Z518" s="37"/>
      <c r="AA518" s="37"/>
      <c r="AB518" s="37"/>
      <c r="AC518" s="37"/>
      <c r="AD518" s="37"/>
      <c r="AE518" s="37"/>
      <c r="AR518" s="232" t="s">
        <v>214</v>
      </c>
      <c r="AT518" s="232" t="s">
        <v>123</v>
      </c>
      <c r="AU518" s="232" t="s">
        <v>80</v>
      </c>
      <c r="AY518" s="16" t="s">
        <v>121</v>
      </c>
      <c r="BE518" s="233">
        <f>IF(N518="základní",J518,0)</f>
        <v>0</v>
      </c>
      <c r="BF518" s="233">
        <f>IF(N518="snížená",J518,0)</f>
        <v>0</v>
      </c>
      <c r="BG518" s="233">
        <f>IF(N518="zákl. přenesená",J518,0)</f>
        <v>0</v>
      </c>
      <c r="BH518" s="233">
        <f>IF(N518="sníž. přenesená",J518,0)</f>
        <v>0</v>
      </c>
      <c r="BI518" s="233">
        <f>IF(N518="nulová",J518,0)</f>
        <v>0</v>
      </c>
      <c r="BJ518" s="16" t="s">
        <v>78</v>
      </c>
      <c r="BK518" s="233">
        <f>ROUND(I518*H518,2)</f>
        <v>0</v>
      </c>
      <c r="BL518" s="16" t="s">
        <v>214</v>
      </c>
      <c r="BM518" s="232" t="s">
        <v>691</v>
      </c>
    </row>
    <row r="519" s="2" customFormat="1">
      <c r="A519" s="37"/>
      <c r="B519" s="38"/>
      <c r="C519" s="39"/>
      <c r="D519" s="234" t="s">
        <v>130</v>
      </c>
      <c r="E519" s="39"/>
      <c r="F519" s="235" t="s">
        <v>692</v>
      </c>
      <c r="G519" s="39"/>
      <c r="H519" s="39"/>
      <c r="I519" s="141"/>
      <c r="J519" s="39"/>
      <c r="K519" s="39"/>
      <c r="L519" s="43"/>
      <c r="M519" s="236"/>
      <c r="N519" s="237"/>
      <c r="O519" s="83"/>
      <c r="P519" s="83"/>
      <c r="Q519" s="83"/>
      <c r="R519" s="83"/>
      <c r="S519" s="83"/>
      <c r="T519" s="84"/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T519" s="16" t="s">
        <v>130</v>
      </c>
      <c r="AU519" s="16" t="s">
        <v>80</v>
      </c>
    </row>
    <row r="520" s="2" customFormat="1">
      <c r="A520" s="37"/>
      <c r="B520" s="38"/>
      <c r="C520" s="39"/>
      <c r="D520" s="234" t="s">
        <v>132</v>
      </c>
      <c r="E520" s="39"/>
      <c r="F520" s="238" t="s">
        <v>133</v>
      </c>
      <c r="G520" s="39"/>
      <c r="H520" s="39"/>
      <c r="I520" s="141"/>
      <c r="J520" s="39"/>
      <c r="K520" s="39"/>
      <c r="L520" s="43"/>
      <c r="M520" s="236"/>
      <c r="N520" s="237"/>
      <c r="O520" s="83"/>
      <c r="P520" s="83"/>
      <c r="Q520" s="83"/>
      <c r="R520" s="83"/>
      <c r="S520" s="83"/>
      <c r="T520" s="84"/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T520" s="16" t="s">
        <v>132</v>
      </c>
      <c r="AU520" s="16" t="s">
        <v>80</v>
      </c>
    </row>
    <row r="521" s="13" customFormat="1">
      <c r="A521" s="13"/>
      <c r="B521" s="239"/>
      <c r="C521" s="240"/>
      <c r="D521" s="234" t="s">
        <v>134</v>
      </c>
      <c r="E521" s="241" t="s">
        <v>19</v>
      </c>
      <c r="F521" s="242" t="s">
        <v>693</v>
      </c>
      <c r="G521" s="240"/>
      <c r="H521" s="243">
        <v>14</v>
      </c>
      <c r="I521" s="244"/>
      <c r="J521" s="240"/>
      <c r="K521" s="240"/>
      <c r="L521" s="245"/>
      <c r="M521" s="246"/>
      <c r="N521" s="247"/>
      <c r="O521" s="247"/>
      <c r="P521" s="247"/>
      <c r="Q521" s="247"/>
      <c r="R521" s="247"/>
      <c r="S521" s="247"/>
      <c r="T521" s="24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9" t="s">
        <v>134</v>
      </c>
      <c r="AU521" s="249" t="s">
        <v>80</v>
      </c>
      <c r="AV521" s="13" t="s">
        <v>80</v>
      </c>
      <c r="AW521" s="13" t="s">
        <v>33</v>
      </c>
      <c r="AX521" s="13" t="s">
        <v>78</v>
      </c>
      <c r="AY521" s="249" t="s">
        <v>121</v>
      </c>
    </row>
    <row r="522" s="2" customFormat="1" ht="16.5" customHeight="1">
      <c r="A522" s="37"/>
      <c r="B522" s="38"/>
      <c r="C522" s="221" t="s">
        <v>694</v>
      </c>
      <c r="D522" s="221" t="s">
        <v>123</v>
      </c>
      <c r="E522" s="222" t="s">
        <v>695</v>
      </c>
      <c r="F522" s="223" t="s">
        <v>696</v>
      </c>
      <c r="G522" s="224" t="s">
        <v>169</v>
      </c>
      <c r="H522" s="225">
        <v>13</v>
      </c>
      <c r="I522" s="226"/>
      <c r="J522" s="227">
        <f>ROUND(I522*H522,2)</f>
        <v>0</v>
      </c>
      <c r="K522" s="223" t="s">
        <v>127</v>
      </c>
      <c r="L522" s="43"/>
      <c r="M522" s="228" t="s">
        <v>19</v>
      </c>
      <c r="N522" s="229" t="s">
        <v>43</v>
      </c>
      <c r="O522" s="83"/>
      <c r="P522" s="230">
        <f>O522*H522</f>
        <v>0</v>
      </c>
      <c r="Q522" s="230">
        <v>0.0024199999999999998</v>
      </c>
      <c r="R522" s="230">
        <f>Q522*H522</f>
        <v>0.031459999999999995</v>
      </c>
      <c r="S522" s="230">
        <v>0</v>
      </c>
      <c r="T522" s="231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232" t="s">
        <v>214</v>
      </c>
      <c r="AT522" s="232" t="s">
        <v>123</v>
      </c>
      <c r="AU522" s="232" t="s">
        <v>80</v>
      </c>
      <c r="AY522" s="16" t="s">
        <v>121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6" t="s">
        <v>78</v>
      </c>
      <c r="BK522" s="233">
        <f>ROUND(I522*H522,2)</f>
        <v>0</v>
      </c>
      <c r="BL522" s="16" t="s">
        <v>214</v>
      </c>
      <c r="BM522" s="232" t="s">
        <v>697</v>
      </c>
    </row>
    <row r="523" s="2" customFormat="1">
      <c r="A523" s="37"/>
      <c r="B523" s="38"/>
      <c r="C523" s="39"/>
      <c r="D523" s="234" t="s">
        <v>130</v>
      </c>
      <c r="E523" s="39"/>
      <c r="F523" s="235" t="s">
        <v>698</v>
      </c>
      <c r="G523" s="39"/>
      <c r="H523" s="39"/>
      <c r="I523" s="141"/>
      <c r="J523" s="39"/>
      <c r="K523" s="39"/>
      <c r="L523" s="43"/>
      <c r="M523" s="236"/>
      <c r="N523" s="237"/>
      <c r="O523" s="83"/>
      <c r="P523" s="83"/>
      <c r="Q523" s="83"/>
      <c r="R523" s="83"/>
      <c r="S523" s="83"/>
      <c r="T523" s="84"/>
      <c r="U523" s="37"/>
      <c r="V523" s="37"/>
      <c r="W523" s="37"/>
      <c r="X523" s="37"/>
      <c r="Y523" s="37"/>
      <c r="Z523" s="37"/>
      <c r="AA523" s="37"/>
      <c r="AB523" s="37"/>
      <c r="AC523" s="37"/>
      <c r="AD523" s="37"/>
      <c r="AE523" s="37"/>
      <c r="AT523" s="16" t="s">
        <v>130</v>
      </c>
      <c r="AU523" s="16" t="s">
        <v>80</v>
      </c>
    </row>
    <row r="524" s="2" customFormat="1">
      <c r="A524" s="37"/>
      <c r="B524" s="38"/>
      <c r="C524" s="39"/>
      <c r="D524" s="234" t="s">
        <v>132</v>
      </c>
      <c r="E524" s="39"/>
      <c r="F524" s="238" t="s">
        <v>133</v>
      </c>
      <c r="G524" s="39"/>
      <c r="H524" s="39"/>
      <c r="I524" s="141"/>
      <c r="J524" s="39"/>
      <c r="K524" s="39"/>
      <c r="L524" s="43"/>
      <c r="M524" s="236"/>
      <c r="N524" s="237"/>
      <c r="O524" s="83"/>
      <c r="P524" s="83"/>
      <c r="Q524" s="83"/>
      <c r="R524" s="83"/>
      <c r="S524" s="83"/>
      <c r="T524" s="84"/>
      <c r="U524" s="37"/>
      <c r="V524" s="37"/>
      <c r="W524" s="37"/>
      <c r="X524" s="37"/>
      <c r="Y524" s="37"/>
      <c r="Z524" s="37"/>
      <c r="AA524" s="37"/>
      <c r="AB524" s="37"/>
      <c r="AC524" s="37"/>
      <c r="AD524" s="37"/>
      <c r="AE524" s="37"/>
      <c r="AT524" s="16" t="s">
        <v>132</v>
      </c>
      <c r="AU524" s="16" t="s">
        <v>80</v>
      </c>
    </row>
    <row r="525" s="13" customFormat="1">
      <c r="A525" s="13"/>
      <c r="B525" s="239"/>
      <c r="C525" s="240"/>
      <c r="D525" s="234" t="s">
        <v>134</v>
      </c>
      <c r="E525" s="241" t="s">
        <v>19</v>
      </c>
      <c r="F525" s="242" t="s">
        <v>699</v>
      </c>
      <c r="G525" s="240"/>
      <c r="H525" s="243">
        <v>13</v>
      </c>
      <c r="I525" s="244"/>
      <c r="J525" s="240"/>
      <c r="K525" s="240"/>
      <c r="L525" s="245"/>
      <c r="M525" s="246"/>
      <c r="N525" s="247"/>
      <c r="O525" s="247"/>
      <c r="P525" s="247"/>
      <c r="Q525" s="247"/>
      <c r="R525" s="247"/>
      <c r="S525" s="247"/>
      <c r="T525" s="248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9" t="s">
        <v>134</v>
      </c>
      <c r="AU525" s="249" t="s">
        <v>80</v>
      </c>
      <c r="AV525" s="13" t="s">
        <v>80</v>
      </c>
      <c r="AW525" s="13" t="s">
        <v>33</v>
      </c>
      <c r="AX525" s="13" t="s">
        <v>78</v>
      </c>
      <c r="AY525" s="249" t="s">
        <v>121</v>
      </c>
    </row>
    <row r="526" s="2" customFormat="1" ht="16.5" customHeight="1">
      <c r="A526" s="37"/>
      <c r="B526" s="38"/>
      <c r="C526" s="250" t="s">
        <v>700</v>
      </c>
      <c r="D526" s="250" t="s">
        <v>157</v>
      </c>
      <c r="E526" s="251" t="s">
        <v>701</v>
      </c>
      <c r="F526" s="252" t="s">
        <v>702</v>
      </c>
      <c r="G526" s="253" t="s">
        <v>169</v>
      </c>
      <c r="H526" s="254">
        <v>12</v>
      </c>
      <c r="I526" s="255"/>
      <c r="J526" s="256">
        <f>ROUND(I526*H526,2)</f>
        <v>0</v>
      </c>
      <c r="K526" s="252" t="s">
        <v>127</v>
      </c>
      <c r="L526" s="257"/>
      <c r="M526" s="258" t="s">
        <v>19</v>
      </c>
      <c r="N526" s="259" t="s">
        <v>43</v>
      </c>
      <c r="O526" s="83"/>
      <c r="P526" s="230">
        <f>O526*H526</f>
        <v>0</v>
      </c>
      <c r="Q526" s="230">
        <v>0.014500000000000001</v>
      </c>
      <c r="R526" s="230">
        <f>Q526*H526</f>
        <v>0.17400000000000002</v>
      </c>
      <c r="S526" s="230">
        <v>0</v>
      </c>
      <c r="T526" s="231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232" t="s">
        <v>290</v>
      </c>
      <c r="AT526" s="232" t="s">
        <v>157</v>
      </c>
      <c r="AU526" s="232" t="s">
        <v>80</v>
      </c>
      <c r="AY526" s="16" t="s">
        <v>121</v>
      </c>
      <c r="BE526" s="233">
        <f>IF(N526="základní",J526,0)</f>
        <v>0</v>
      </c>
      <c r="BF526" s="233">
        <f>IF(N526="snížená",J526,0)</f>
        <v>0</v>
      </c>
      <c r="BG526" s="233">
        <f>IF(N526="zákl. přenesená",J526,0)</f>
        <v>0</v>
      </c>
      <c r="BH526" s="233">
        <f>IF(N526="sníž. přenesená",J526,0)</f>
        <v>0</v>
      </c>
      <c r="BI526" s="233">
        <f>IF(N526="nulová",J526,0)</f>
        <v>0</v>
      </c>
      <c r="BJ526" s="16" t="s">
        <v>78</v>
      </c>
      <c r="BK526" s="233">
        <f>ROUND(I526*H526,2)</f>
        <v>0</v>
      </c>
      <c r="BL526" s="16" t="s">
        <v>214</v>
      </c>
      <c r="BM526" s="232" t="s">
        <v>703</v>
      </c>
    </row>
    <row r="527" s="2" customFormat="1">
      <c r="A527" s="37"/>
      <c r="B527" s="38"/>
      <c r="C527" s="39"/>
      <c r="D527" s="234" t="s">
        <v>130</v>
      </c>
      <c r="E527" s="39"/>
      <c r="F527" s="235" t="s">
        <v>704</v>
      </c>
      <c r="G527" s="39"/>
      <c r="H527" s="39"/>
      <c r="I527" s="141"/>
      <c r="J527" s="39"/>
      <c r="K527" s="39"/>
      <c r="L527" s="43"/>
      <c r="M527" s="236"/>
      <c r="N527" s="237"/>
      <c r="O527" s="83"/>
      <c r="P527" s="83"/>
      <c r="Q527" s="83"/>
      <c r="R527" s="83"/>
      <c r="S527" s="83"/>
      <c r="T527" s="84"/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T527" s="16" t="s">
        <v>130</v>
      </c>
      <c r="AU527" s="16" t="s">
        <v>80</v>
      </c>
    </row>
    <row r="528" s="2" customFormat="1">
      <c r="A528" s="37"/>
      <c r="B528" s="38"/>
      <c r="C528" s="39"/>
      <c r="D528" s="234" t="s">
        <v>132</v>
      </c>
      <c r="E528" s="39"/>
      <c r="F528" s="238" t="s">
        <v>133</v>
      </c>
      <c r="G528" s="39"/>
      <c r="H528" s="39"/>
      <c r="I528" s="141"/>
      <c r="J528" s="39"/>
      <c r="K528" s="39"/>
      <c r="L528" s="43"/>
      <c r="M528" s="236"/>
      <c r="N528" s="237"/>
      <c r="O528" s="83"/>
      <c r="P528" s="83"/>
      <c r="Q528" s="83"/>
      <c r="R528" s="83"/>
      <c r="S528" s="83"/>
      <c r="T528" s="84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132</v>
      </c>
      <c r="AU528" s="16" t="s">
        <v>80</v>
      </c>
    </row>
    <row r="529" s="13" customFormat="1">
      <c r="A529" s="13"/>
      <c r="B529" s="239"/>
      <c r="C529" s="240"/>
      <c r="D529" s="234" t="s">
        <v>134</v>
      </c>
      <c r="E529" s="241" t="s">
        <v>19</v>
      </c>
      <c r="F529" s="242" t="s">
        <v>198</v>
      </c>
      <c r="G529" s="240"/>
      <c r="H529" s="243">
        <v>12</v>
      </c>
      <c r="I529" s="244"/>
      <c r="J529" s="240"/>
      <c r="K529" s="240"/>
      <c r="L529" s="245"/>
      <c r="M529" s="246"/>
      <c r="N529" s="247"/>
      <c r="O529" s="247"/>
      <c r="P529" s="247"/>
      <c r="Q529" s="247"/>
      <c r="R529" s="247"/>
      <c r="S529" s="247"/>
      <c r="T529" s="248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9" t="s">
        <v>134</v>
      </c>
      <c r="AU529" s="249" t="s">
        <v>80</v>
      </c>
      <c r="AV529" s="13" t="s">
        <v>80</v>
      </c>
      <c r="AW529" s="13" t="s">
        <v>33</v>
      </c>
      <c r="AX529" s="13" t="s">
        <v>78</v>
      </c>
      <c r="AY529" s="249" t="s">
        <v>121</v>
      </c>
    </row>
    <row r="530" s="2" customFormat="1" ht="16.5" customHeight="1">
      <c r="A530" s="37"/>
      <c r="B530" s="38"/>
      <c r="C530" s="250" t="s">
        <v>705</v>
      </c>
      <c r="D530" s="250" t="s">
        <v>157</v>
      </c>
      <c r="E530" s="251" t="s">
        <v>706</v>
      </c>
      <c r="F530" s="252" t="s">
        <v>707</v>
      </c>
      <c r="G530" s="253" t="s">
        <v>169</v>
      </c>
      <c r="H530" s="254">
        <v>1</v>
      </c>
      <c r="I530" s="255"/>
      <c r="J530" s="256">
        <f>ROUND(I530*H530,2)</f>
        <v>0</v>
      </c>
      <c r="K530" s="252" t="s">
        <v>127</v>
      </c>
      <c r="L530" s="257"/>
      <c r="M530" s="258" t="s">
        <v>19</v>
      </c>
      <c r="N530" s="259" t="s">
        <v>43</v>
      </c>
      <c r="O530" s="83"/>
      <c r="P530" s="230">
        <f>O530*H530</f>
        <v>0</v>
      </c>
      <c r="Q530" s="230">
        <v>0.016</v>
      </c>
      <c r="R530" s="230">
        <f>Q530*H530</f>
        <v>0.016</v>
      </c>
      <c r="S530" s="230">
        <v>0</v>
      </c>
      <c r="T530" s="231">
        <f>S530*H530</f>
        <v>0</v>
      </c>
      <c r="U530" s="37"/>
      <c r="V530" s="37"/>
      <c r="W530" s="37"/>
      <c r="X530" s="37"/>
      <c r="Y530" s="37"/>
      <c r="Z530" s="37"/>
      <c r="AA530" s="37"/>
      <c r="AB530" s="37"/>
      <c r="AC530" s="37"/>
      <c r="AD530" s="37"/>
      <c r="AE530" s="37"/>
      <c r="AR530" s="232" t="s">
        <v>290</v>
      </c>
      <c r="AT530" s="232" t="s">
        <v>157</v>
      </c>
      <c r="AU530" s="232" t="s">
        <v>80</v>
      </c>
      <c r="AY530" s="16" t="s">
        <v>121</v>
      </c>
      <c r="BE530" s="233">
        <f>IF(N530="základní",J530,0)</f>
        <v>0</v>
      </c>
      <c r="BF530" s="233">
        <f>IF(N530="snížená",J530,0)</f>
        <v>0</v>
      </c>
      <c r="BG530" s="233">
        <f>IF(N530="zákl. přenesená",J530,0)</f>
        <v>0</v>
      </c>
      <c r="BH530" s="233">
        <f>IF(N530="sníž. přenesená",J530,0)</f>
        <v>0</v>
      </c>
      <c r="BI530" s="233">
        <f>IF(N530="nulová",J530,0)</f>
        <v>0</v>
      </c>
      <c r="BJ530" s="16" t="s">
        <v>78</v>
      </c>
      <c r="BK530" s="233">
        <f>ROUND(I530*H530,2)</f>
        <v>0</v>
      </c>
      <c r="BL530" s="16" t="s">
        <v>214</v>
      </c>
      <c r="BM530" s="232" t="s">
        <v>708</v>
      </c>
    </row>
    <row r="531" s="2" customFormat="1">
      <c r="A531" s="37"/>
      <c r="B531" s="38"/>
      <c r="C531" s="39"/>
      <c r="D531" s="234" t="s">
        <v>130</v>
      </c>
      <c r="E531" s="39"/>
      <c r="F531" s="235" t="s">
        <v>709</v>
      </c>
      <c r="G531" s="39"/>
      <c r="H531" s="39"/>
      <c r="I531" s="141"/>
      <c r="J531" s="39"/>
      <c r="K531" s="39"/>
      <c r="L531" s="43"/>
      <c r="M531" s="236"/>
      <c r="N531" s="237"/>
      <c r="O531" s="83"/>
      <c r="P531" s="83"/>
      <c r="Q531" s="83"/>
      <c r="R531" s="83"/>
      <c r="S531" s="83"/>
      <c r="T531" s="84"/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T531" s="16" t="s">
        <v>130</v>
      </c>
      <c r="AU531" s="16" t="s">
        <v>80</v>
      </c>
    </row>
    <row r="532" s="2" customFormat="1">
      <c r="A532" s="37"/>
      <c r="B532" s="38"/>
      <c r="C532" s="39"/>
      <c r="D532" s="234" t="s">
        <v>132</v>
      </c>
      <c r="E532" s="39"/>
      <c r="F532" s="238" t="s">
        <v>133</v>
      </c>
      <c r="G532" s="39"/>
      <c r="H532" s="39"/>
      <c r="I532" s="141"/>
      <c r="J532" s="39"/>
      <c r="K532" s="39"/>
      <c r="L532" s="43"/>
      <c r="M532" s="236"/>
      <c r="N532" s="237"/>
      <c r="O532" s="83"/>
      <c r="P532" s="83"/>
      <c r="Q532" s="83"/>
      <c r="R532" s="83"/>
      <c r="S532" s="83"/>
      <c r="T532" s="84"/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T532" s="16" t="s">
        <v>132</v>
      </c>
      <c r="AU532" s="16" t="s">
        <v>80</v>
      </c>
    </row>
    <row r="533" s="13" customFormat="1">
      <c r="A533" s="13"/>
      <c r="B533" s="239"/>
      <c r="C533" s="240"/>
      <c r="D533" s="234" t="s">
        <v>134</v>
      </c>
      <c r="E533" s="241" t="s">
        <v>19</v>
      </c>
      <c r="F533" s="242" t="s">
        <v>78</v>
      </c>
      <c r="G533" s="240"/>
      <c r="H533" s="243">
        <v>1</v>
      </c>
      <c r="I533" s="244"/>
      <c r="J533" s="240"/>
      <c r="K533" s="240"/>
      <c r="L533" s="245"/>
      <c r="M533" s="246"/>
      <c r="N533" s="247"/>
      <c r="O533" s="247"/>
      <c r="P533" s="247"/>
      <c r="Q533" s="247"/>
      <c r="R533" s="247"/>
      <c r="S533" s="247"/>
      <c r="T533" s="248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9" t="s">
        <v>134</v>
      </c>
      <c r="AU533" s="249" t="s">
        <v>80</v>
      </c>
      <c r="AV533" s="13" t="s">
        <v>80</v>
      </c>
      <c r="AW533" s="13" t="s">
        <v>33</v>
      </c>
      <c r="AX533" s="13" t="s">
        <v>78</v>
      </c>
      <c r="AY533" s="249" t="s">
        <v>121</v>
      </c>
    </row>
    <row r="534" s="2" customFormat="1" ht="16.5" customHeight="1">
      <c r="A534" s="37"/>
      <c r="B534" s="38"/>
      <c r="C534" s="250" t="s">
        <v>710</v>
      </c>
      <c r="D534" s="250" t="s">
        <v>157</v>
      </c>
      <c r="E534" s="251" t="s">
        <v>711</v>
      </c>
      <c r="F534" s="252" t="s">
        <v>712</v>
      </c>
      <c r="G534" s="253" t="s">
        <v>169</v>
      </c>
      <c r="H534" s="254">
        <v>13</v>
      </c>
      <c r="I534" s="255"/>
      <c r="J534" s="256">
        <f>ROUND(I534*H534,2)</f>
        <v>0</v>
      </c>
      <c r="K534" s="252" t="s">
        <v>127</v>
      </c>
      <c r="L534" s="257"/>
      <c r="M534" s="258" t="s">
        <v>19</v>
      </c>
      <c r="N534" s="259" t="s">
        <v>43</v>
      </c>
      <c r="O534" s="83"/>
      <c r="P534" s="230">
        <f>O534*H534</f>
        <v>0</v>
      </c>
      <c r="Q534" s="230">
        <v>0.0012999999999999999</v>
      </c>
      <c r="R534" s="230">
        <f>Q534*H534</f>
        <v>0.016899999999999998</v>
      </c>
      <c r="S534" s="230">
        <v>0</v>
      </c>
      <c r="T534" s="231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232" t="s">
        <v>290</v>
      </c>
      <c r="AT534" s="232" t="s">
        <v>157</v>
      </c>
      <c r="AU534" s="232" t="s">
        <v>80</v>
      </c>
      <c r="AY534" s="16" t="s">
        <v>121</v>
      </c>
      <c r="BE534" s="233">
        <f>IF(N534="základní",J534,0)</f>
        <v>0</v>
      </c>
      <c r="BF534" s="233">
        <f>IF(N534="snížená",J534,0)</f>
        <v>0</v>
      </c>
      <c r="BG534" s="233">
        <f>IF(N534="zákl. přenesená",J534,0)</f>
        <v>0</v>
      </c>
      <c r="BH534" s="233">
        <f>IF(N534="sníž. přenesená",J534,0)</f>
        <v>0</v>
      </c>
      <c r="BI534" s="233">
        <f>IF(N534="nulová",J534,0)</f>
        <v>0</v>
      </c>
      <c r="BJ534" s="16" t="s">
        <v>78</v>
      </c>
      <c r="BK534" s="233">
        <f>ROUND(I534*H534,2)</f>
        <v>0</v>
      </c>
      <c r="BL534" s="16" t="s">
        <v>214</v>
      </c>
      <c r="BM534" s="232" t="s">
        <v>713</v>
      </c>
    </row>
    <row r="535" s="2" customFormat="1">
      <c r="A535" s="37"/>
      <c r="B535" s="38"/>
      <c r="C535" s="39"/>
      <c r="D535" s="234" t="s">
        <v>130</v>
      </c>
      <c r="E535" s="39"/>
      <c r="F535" s="235" t="s">
        <v>714</v>
      </c>
      <c r="G535" s="39"/>
      <c r="H535" s="39"/>
      <c r="I535" s="141"/>
      <c r="J535" s="39"/>
      <c r="K535" s="39"/>
      <c r="L535" s="43"/>
      <c r="M535" s="236"/>
      <c r="N535" s="237"/>
      <c r="O535" s="83"/>
      <c r="P535" s="83"/>
      <c r="Q535" s="83"/>
      <c r="R535" s="83"/>
      <c r="S535" s="83"/>
      <c r="T535" s="84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16" t="s">
        <v>130</v>
      </c>
      <c r="AU535" s="16" t="s">
        <v>80</v>
      </c>
    </row>
    <row r="536" s="2" customFormat="1">
      <c r="A536" s="37"/>
      <c r="B536" s="38"/>
      <c r="C536" s="39"/>
      <c r="D536" s="234" t="s">
        <v>132</v>
      </c>
      <c r="E536" s="39"/>
      <c r="F536" s="238" t="s">
        <v>133</v>
      </c>
      <c r="G536" s="39"/>
      <c r="H536" s="39"/>
      <c r="I536" s="141"/>
      <c r="J536" s="39"/>
      <c r="K536" s="39"/>
      <c r="L536" s="43"/>
      <c r="M536" s="236"/>
      <c r="N536" s="237"/>
      <c r="O536" s="83"/>
      <c r="P536" s="83"/>
      <c r="Q536" s="83"/>
      <c r="R536" s="83"/>
      <c r="S536" s="83"/>
      <c r="T536" s="84"/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T536" s="16" t="s">
        <v>132</v>
      </c>
      <c r="AU536" s="16" t="s">
        <v>80</v>
      </c>
    </row>
    <row r="537" s="13" customFormat="1">
      <c r="A537" s="13"/>
      <c r="B537" s="239"/>
      <c r="C537" s="240"/>
      <c r="D537" s="234" t="s">
        <v>134</v>
      </c>
      <c r="E537" s="241" t="s">
        <v>19</v>
      </c>
      <c r="F537" s="242" t="s">
        <v>699</v>
      </c>
      <c r="G537" s="240"/>
      <c r="H537" s="243">
        <v>13</v>
      </c>
      <c r="I537" s="244"/>
      <c r="J537" s="240"/>
      <c r="K537" s="240"/>
      <c r="L537" s="245"/>
      <c r="M537" s="246"/>
      <c r="N537" s="247"/>
      <c r="O537" s="247"/>
      <c r="P537" s="247"/>
      <c r="Q537" s="247"/>
      <c r="R537" s="247"/>
      <c r="S537" s="247"/>
      <c r="T537" s="24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9" t="s">
        <v>134</v>
      </c>
      <c r="AU537" s="249" t="s">
        <v>80</v>
      </c>
      <c r="AV537" s="13" t="s">
        <v>80</v>
      </c>
      <c r="AW537" s="13" t="s">
        <v>33</v>
      </c>
      <c r="AX537" s="13" t="s">
        <v>78</v>
      </c>
      <c r="AY537" s="249" t="s">
        <v>121</v>
      </c>
    </row>
    <row r="538" s="2" customFormat="1" ht="16.5" customHeight="1">
      <c r="A538" s="37"/>
      <c r="B538" s="38"/>
      <c r="C538" s="250" t="s">
        <v>715</v>
      </c>
      <c r="D538" s="250" t="s">
        <v>157</v>
      </c>
      <c r="E538" s="251" t="s">
        <v>716</v>
      </c>
      <c r="F538" s="252" t="s">
        <v>717</v>
      </c>
      <c r="G538" s="253" t="s">
        <v>169</v>
      </c>
      <c r="H538" s="254">
        <v>13</v>
      </c>
      <c r="I538" s="255"/>
      <c r="J538" s="256">
        <f>ROUND(I538*H538,2)</f>
        <v>0</v>
      </c>
      <c r="K538" s="252" t="s">
        <v>127</v>
      </c>
      <c r="L538" s="257"/>
      <c r="M538" s="258" t="s">
        <v>19</v>
      </c>
      <c r="N538" s="259" t="s">
        <v>43</v>
      </c>
      <c r="O538" s="83"/>
      <c r="P538" s="230">
        <f>O538*H538</f>
        <v>0</v>
      </c>
      <c r="Q538" s="230">
        <v>0.00080000000000000004</v>
      </c>
      <c r="R538" s="230">
        <f>Q538*H538</f>
        <v>0.010400000000000001</v>
      </c>
      <c r="S538" s="230">
        <v>0</v>
      </c>
      <c r="T538" s="231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232" t="s">
        <v>290</v>
      </c>
      <c r="AT538" s="232" t="s">
        <v>157</v>
      </c>
      <c r="AU538" s="232" t="s">
        <v>80</v>
      </c>
      <c r="AY538" s="16" t="s">
        <v>121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6" t="s">
        <v>78</v>
      </c>
      <c r="BK538" s="233">
        <f>ROUND(I538*H538,2)</f>
        <v>0</v>
      </c>
      <c r="BL538" s="16" t="s">
        <v>214</v>
      </c>
      <c r="BM538" s="232" t="s">
        <v>718</v>
      </c>
    </row>
    <row r="539" s="2" customFormat="1">
      <c r="A539" s="37"/>
      <c r="B539" s="38"/>
      <c r="C539" s="39"/>
      <c r="D539" s="234" t="s">
        <v>130</v>
      </c>
      <c r="E539" s="39"/>
      <c r="F539" s="235" t="s">
        <v>719</v>
      </c>
      <c r="G539" s="39"/>
      <c r="H539" s="39"/>
      <c r="I539" s="141"/>
      <c r="J539" s="39"/>
      <c r="K539" s="39"/>
      <c r="L539" s="43"/>
      <c r="M539" s="236"/>
      <c r="N539" s="237"/>
      <c r="O539" s="83"/>
      <c r="P539" s="83"/>
      <c r="Q539" s="83"/>
      <c r="R539" s="83"/>
      <c r="S539" s="83"/>
      <c r="T539" s="84"/>
      <c r="U539" s="37"/>
      <c r="V539" s="37"/>
      <c r="W539" s="37"/>
      <c r="X539" s="37"/>
      <c r="Y539" s="37"/>
      <c r="Z539" s="37"/>
      <c r="AA539" s="37"/>
      <c r="AB539" s="37"/>
      <c r="AC539" s="37"/>
      <c r="AD539" s="37"/>
      <c r="AE539" s="37"/>
      <c r="AT539" s="16" t="s">
        <v>130</v>
      </c>
      <c r="AU539" s="16" t="s">
        <v>80</v>
      </c>
    </row>
    <row r="540" s="2" customFormat="1">
      <c r="A540" s="37"/>
      <c r="B540" s="38"/>
      <c r="C540" s="39"/>
      <c r="D540" s="234" t="s">
        <v>132</v>
      </c>
      <c r="E540" s="39"/>
      <c r="F540" s="238" t="s">
        <v>133</v>
      </c>
      <c r="G540" s="39"/>
      <c r="H540" s="39"/>
      <c r="I540" s="141"/>
      <c r="J540" s="39"/>
      <c r="K540" s="39"/>
      <c r="L540" s="43"/>
      <c r="M540" s="236"/>
      <c r="N540" s="237"/>
      <c r="O540" s="83"/>
      <c r="P540" s="83"/>
      <c r="Q540" s="83"/>
      <c r="R540" s="83"/>
      <c r="S540" s="83"/>
      <c r="T540" s="84"/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T540" s="16" t="s">
        <v>132</v>
      </c>
      <c r="AU540" s="16" t="s">
        <v>80</v>
      </c>
    </row>
    <row r="541" s="13" customFormat="1">
      <c r="A541" s="13"/>
      <c r="B541" s="239"/>
      <c r="C541" s="240"/>
      <c r="D541" s="234" t="s">
        <v>134</v>
      </c>
      <c r="E541" s="241" t="s">
        <v>19</v>
      </c>
      <c r="F541" s="242" t="s">
        <v>699</v>
      </c>
      <c r="G541" s="240"/>
      <c r="H541" s="243">
        <v>13</v>
      </c>
      <c r="I541" s="244"/>
      <c r="J541" s="240"/>
      <c r="K541" s="240"/>
      <c r="L541" s="245"/>
      <c r="M541" s="246"/>
      <c r="N541" s="247"/>
      <c r="O541" s="247"/>
      <c r="P541" s="247"/>
      <c r="Q541" s="247"/>
      <c r="R541" s="247"/>
      <c r="S541" s="247"/>
      <c r="T541" s="248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9" t="s">
        <v>134</v>
      </c>
      <c r="AU541" s="249" t="s">
        <v>80</v>
      </c>
      <c r="AV541" s="13" t="s">
        <v>80</v>
      </c>
      <c r="AW541" s="13" t="s">
        <v>33</v>
      </c>
      <c r="AX541" s="13" t="s">
        <v>78</v>
      </c>
      <c r="AY541" s="249" t="s">
        <v>121</v>
      </c>
    </row>
    <row r="542" s="2" customFormat="1" ht="16.5" customHeight="1">
      <c r="A542" s="37"/>
      <c r="B542" s="38"/>
      <c r="C542" s="221" t="s">
        <v>720</v>
      </c>
      <c r="D542" s="221" t="s">
        <v>123</v>
      </c>
      <c r="E542" s="222" t="s">
        <v>721</v>
      </c>
      <c r="F542" s="223" t="s">
        <v>722</v>
      </c>
      <c r="G542" s="224" t="s">
        <v>622</v>
      </c>
      <c r="H542" s="225">
        <v>11</v>
      </c>
      <c r="I542" s="226"/>
      <c r="J542" s="227">
        <f>ROUND(I542*H542,2)</f>
        <v>0</v>
      </c>
      <c r="K542" s="223" t="s">
        <v>127</v>
      </c>
      <c r="L542" s="43"/>
      <c r="M542" s="228" t="s">
        <v>19</v>
      </c>
      <c r="N542" s="229" t="s">
        <v>43</v>
      </c>
      <c r="O542" s="83"/>
      <c r="P542" s="230">
        <f>O542*H542</f>
        <v>0</v>
      </c>
      <c r="Q542" s="230">
        <v>0.0018600000000000001</v>
      </c>
      <c r="R542" s="230">
        <f>Q542*H542</f>
        <v>0.020460000000000002</v>
      </c>
      <c r="S542" s="230">
        <v>0</v>
      </c>
      <c r="T542" s="231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32" t="s">
        <v>214</v>
      </c>
      <c r="AT542" s="232" t="s">
        <v>123</v>
      </c>
      <c r="AU542" s="232" t="s">
        <v>80</v>
      </c>
      <c r="AY542" s="16" t="s">
        <v>121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6" t="s">
        <v>78</v>
      </c>
      <c r="BK542" s="233">
        <f>ROUND(I542*H542,2)</f>
        <v>0</v>
      </c>
      <c r="BL542" s="16" t="s">
        <v>214</v>
      </c>
      <c r="BM542" s="232" t="s">
        <v>723</v>
      </c>
    </row>
    <row r="543" s="2" customFormat="1">
      <c r="A543" s="37"/>
      <c r="B543" s="38"/>
      <c r="C543" s="39"/>
      <c r="D543" s="234" t="s">
        <v>130</v>
      </c>
      <c r="E543" s="39"/>
      <c r="F543" s="235" t="s">
        <v>724</v>
      </c>
      <c r="G543" s="39"/>
      <c r="H543" s="39"/>
      <c r="I543" s="141"/>
      <c r="J543" s="39"/>
      <c r="K543" s="39"/>
      <c r="L543" s="43"/>
      <c r="M543" s="236"/>
      <c r="N543" s="237"/>
      <c r="O543" s="83"/>
      <c r="P543" s="83"/>
      <c r="Q543" s="83"/>
      <c r="R543" s="83"/>
      <c r="S543" s="83"/>
      <c r="T543" s="84"/>
      <c r="U543" s="37"/>
      <c r="V543" s="37"/>
      <c r="W543" s="37"/>
      <c r="X543" s="37"/>
      <c r="Y543" s="37"/>
      <c r="Z543" s="37"/>
      <c r="AA543" s="37"/>
      <c r="AB543" s="37"/>
      <c r="AC543" s="37"/>
      <c r="AD543" s="37"/>
      <c r="AE543" s="37"/>
      <c r="AT543" s="16" t="s">
        <v>130</v>
      </c>
      <c r="AU543" s="16" t="s">
        <v>80</v>
      </c>
    </row>
    <row r="544" s="2" customFormat="1">
      <c r="A544" s="37"/>
      <c r="B544" s="38"/>
      <c r="C544" s="39"/>
      <c r="D544" s="234" t="s">
        <v>132</v>
      </c>
      <c r="E544" s="39"/>
      <c r="F544" s="238" t="s">
        <v>133</v>
      </c>
      <c r="G544" s="39"/>
      <c r="H544" s="39"/>
      <c r="I544" s="141"/>
      <c r="J544" s="39"/>
      <c r="K544" s="39"/>
      <c r="L544" s="43"/>
      <c r="M544" s="236"/>
      <c r="N544" s="237"/>
      <c r="O544" s="83"/>
      <c r="P544" s="83"/>
      <c r="Q544" s="83"/>
      <c r="R544" s="83"/>
      <c r="S544" s="83"/>
      <c r="T544" s="84"/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T544" s="16" t="s">
        <v>132</v>
      </c>
      <c r="AU544" s="16" t="s">
        <v>80</v>
      </c>
    </row>
    <row r="545" s="13" customFormat="1">
      <c r="A545" s="13"/>
      <c r="B545" s="239"/>
      <c r="C545" s="240"/>
      <c r="D545" s="234" t="s">
        <v>134</v>
      </c>
      <c r="E545" s="241" t="s">
        <v>19</v>
      </c>
      <c r="F545" s="242" t="s">
        <v>725</v>
      </c>
      <c r="G545" s="240"/>
      <c r="H545" s="243">
        <v>11</v>
      </c>
      <c r="I545" s="244"/>
      <c r="J545" s="240"/>
      <c r="K545" s="240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134</v>
      </c>
      <c r="AU545" s="249" t="s">
        <v>80</v>
      </c>
      <c r="AV545" s="13" t="s">
        <v>80</v>
      </c>
      <c r="AW545" s="13" t="s">
        <v>33</v>
      </c>
      <c r="AX545" s="13" t="s">
        <v>78</v>
      </c>
      <c r="AY545" s="249" t="s">
        <v>121</v>
      </c>
    </row>
    <row r="546" s="2" customFormat="1" ht="16.5" customHeight="1">
      <c r="A546" s="37"/>
      <c r="B546" s="38"/>
      <c r="C546" s="250" t="s">
        <v>726</v>
      </c>
      <c r="D546" s="250" t="s">
        <v>157</v>
      </c>
      <c r="E546" s="251" t="s">
        <v>727</v>
      </c>
      <c r="F546" s="252" t="s">
        <v>728</v>
      </c>
      <c r="G546" s="253" t="s">
        <v>169</v>
      </c>
      <c r="H546" s="254">
        <v>10</v>
      </c>
      <c r="I546" s="255"/>
      <c r="J546" s="256">
        <f>ROUND(I546*H546,2)</f>
        <v>0</v>
      </c>
      <c r="K546" s="252" t="s">
        <v>127</v>
      </c>
      <c r="L546" s="257"/>
      <c r="M546" s="258" t="s">
        <v>19</v>
      </c>
      <c r="N546" s="259" t="s">
        <v>43</v>
      </c>
      <c r="O546" s="83"/>
      <c r="P546" s="230">
        <f>O546*H546</f>
        <v>0</v>
      </c>
      <c r="Q546" s="230">
        <v>0.0135</v>
      </c>
      <c r="R546" s="230">
        <f>Q546*H546</f>
        <v>0.13500000000000001</v>
      </c>
      <c r="S546" s="230">
        <v>0</v>
      </c>
      <c r="T546" s="231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232" t="s">
        <v>290</v>
      </c>
      <c r="AT546" s="232" t="s">
        <v>157</v>
      </c>
      <c r="AU546" s="232" t="s">
        <v>80</v>
      </c>
      <c r="AY546" s="16" t="s">
        <v>121</v>
      </c>
      <c r="BE546" s="233">
        <f>IF(N546="základní",J546,0)</f>
        <v>0</v>
      </c>
      <c r="BF546" s="233">
        <f>IF(N546="snížená",J546,0)</f>
        <v>0</v>
      </c>
      <c r="BG546" s="233">
        <f>IF(N546="zákl. přenesená",J546,0)</f>
        <v>0</v>
      </c>
      <c r="BH546" s="233">
        <f>IF(N546="sníž. přenesená",J546,0)</f>
        <v>0</v>
      </c>
      <c r="BI546" s="233">
        <f>IF(N546="nulová",J546,0)</f>
        <v>0</v>
      </c>
      <c r="BJ546" s="16" t="s">
        <v>78</v>
      </c>
      <c r="BK546" s="233">
        <f>ROUND(I546*H546,2)</f>
        <v>0</v>
      </c>
      <c r="BL546" s="16" t="s">
        <v>214</v>
      </c>
      <c r="BM546" s="232" t="s">
        <v>729</v>
      </c>
    </row>
    <row r="547" s="2" customFormat="1">
      <c r="A547" s="37"/>
      <c r="B547" s="38"/>
      <c r="C547" s="39"/>
      <c r="D547" s="234" t="s">
        <v>130</v>
      </c>
      <c r="E547" s="39"/>
      <c r="F547" s="235" t="s">
        <v>730</v>
      </c>
      <c r="G547" s="39"/>
      <c r="H547" s="39"/>
      <c r="I547" s="141"/>
      <c r="J547" s="39"/>
      <c r="K547" s="39"/>
      <c r="L547" s="43"/>
      <c r="M547" s="236"/>
      <c r="N547" s="237"/>
      <c r="O547" s="83"/>
      <c r="P547" s="83"/>
      <c r="Q547" s="83"/>
      <c r="R547" s="83"/>
      <c r="S547" s="83"/>
      <c r="T547" s="84"/>
      <c r="U547" s="37"/>
      <c r="V547" s="37"/>
      <c r="W547" s="37"/>
      <c r="X547" s="37"/>
      <c r="Y547" s="37"/>
      <c r="Z547" s="37"/>
      <c r="AA547" s="37"/>
      <c r="AB547" s="37"/>
      <c r="AC547" s="37"/>
      <c r="AD547" s="37"/>
      <c r="AE547" s="37"/>
      <c r="AT547" s="16" t="s">
        <v>130</v>
      </c>
      <c r="AU547" s="16" t="s">
        <v>80</v>
      </c>
    </row>
    <row r="548" s="2" customFormat="1">
      <c r="A548" s="37"/>
      <c r="B548" s="38"/>
      <c r="C548" s="39"/>
      <c r="D548" s="234" t="s">
        <v>132</v>
      </c>
      <c r="E548" s="39"/>
      <c r="F548" s="238" t="s">
        <v>133</v>
      </c>
      <c r="G548" s="39"/>
      <c r="H548" s="39"/>
      <c r="I548" s="141"/>
      <c r="J548" s="39"/>
      <c r="K548" s="39"/>
      <c r="L548" s="43"/>
      <c r="M548" s="236"/>
      <c r="N548" s="237"/>
      <c r="O548" s="83"/>
      <c r="P548" s="83"/>
      <c r="Q548" s="83"/>
      <c r="R548" s="83"/>
      <c r="S548" s="83"/>
      <c r="T548" s="84"/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T548" s="16" t="s">
        <v>132</v>
      </c>
      <c r="AU548" s="16" t="s">
        <v>80</v>
      </c>
    </row>
    <row r="549" s="13" customFormat="1">
      <c r="A549" s="13"/>
      <c r="B549" s="239"/>
      <c r="C549" s="240"/>
      <c r="D549" s="234" t="s">
        <v>134</v>
      </c>
      <c r="E549" s="241" t="s">
        <v>19</v>
      </c>
      <c r="F549" s="242" t="s">
        <v>187</v>
      </c>
      <c r="G549" s="240"/>
      <c r="H549" s="243">
        <v>10</v>
      </c>
      <c r="I549" s="244"/>
      <c r="J549" s="240"/>
      <c r="K549" s="240"/>
      <c r="L549" s="245"/>
      <c r="M549" s="246"/>
      <c r="N549" s="247"/>
      <c r="O549" s="247"/>
      <c r="P549" s="247"/>
      <c r="Q549" s="247"/>
      <c r="R549" s="247"/>
      <c r="S549" s="247"/>
      <c r="T549" s="248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9" t="s">
        <v>134</v>
      </c>
      <c r="AU549" s="249" t="s">
        <v>80</v>
      </c>
      <c r="AV549" s="13" t="s">
        <v>80</v>
      </c>
      <c r="AW549" s="13" t="s">
        <v>33</v>
      </c>
      <c r="AX549" s="13" t="s">
        <v>78</v>
      </c>
      <c r="AY549" s="249" t="s">
        <v>121</v>
      </c>
    </row>
    <row r="550" s="2" customFormat="1" ht="16.5" customHeight="1">
      <c r="A550" s="37"/>
      <c r="B550" s="38"/>
      <c r="C550" s="250" t="s">
        <v>731</v>
      </c>
      <c r="D550" s="250" t="s">
        <v>157</v>
      </c>
      <c r="E550" s="251" t="s">
        <v>732</v>
      </c>
      <c r="F550" s="252" t="s">
        <v>733</v>
      </c>
      <c r="G550" s="253" t="s">
        <v>169</v>
      </c>
      <c r="H550" s="254">
        <v>11</v>
      </c>
      <c r="I550" s="255"/>
      <c r="J550" s="256">
        <f>ROUND(I550*H550,2)</f>
        <v>0</v>
      </c>
      <c r="K550" s="252" t="s">
        <v>127</v>
      </c>
      <c r="L550" s="257"/>
      <c r="M550" s="258" t="s">
        <v>19</v>
      </c>
      <c r="N550" s="259" t="s">
        <v>43</v>
      </c>
      <c r="O550" s="83"/>
      <c r="P550" s="230">
        <f>O550*H550</f>
        <v>0</v>
      </c>
      <c r="Q550" s="230">
        <v>0.016500000000000001</v>
      </c>
      <c r="R550" s="230">
        <f>Q550*H550</f>
        <v>0.1815</v>
      </c>
      <c r="S550" s="230">
        <v>0</v>
      </c>
      <c r="T550" s="231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232" t="s">
        <v>290</v>
      </c>
      <c r="AT550" s="232" t="s">
        <v>157</v>
      </c>
      <c r="AU550" s="232" t="s">
        <v>80</v>
      </c>
      <c r="AY550" s="16" t="s">
        <v>121</v>
      </c>
      <c r="BE550" s="233">
        <f>IF(N550="základní",J550,0)</f>
        <v>0</v>
      </c>
      <c r="BF550" s="233">
        <f>IF(N550="snížená",J550,0)</f>
        <v>0</v>
      </c>
      <c r="BG550" s="233">
        <f>IF(N550="zákl. přenesená",J550,0)</f>
        <v>0</v>
      </c>
      <c r="BH550" s="233">
        <f>IF(N550="sníž. přenesená",J550,0)</f>
        <v>0</v>
      </c>
      <c r="BI550" s="233">
        <f>IF(N550="nulová",J550,0)</f>
        <v>0</v>
      </c>
      <c r="BJ550" s="16" t="s">
        <v>78</v>
      </c>
      <c r="BK550" s="233">
        <f>ROUND(I550*H550,2)</f>
        <v>0</v>
      </c>
      <c r="BL550" s="16" t="s">
        <v>214</v>
      </c>
      <c r="BM550" s="232" t="s">
        <v>734</v>
      </c>
    </row>
    <row r="551" s="2" customFormat="1">
      <c r="A551" s="37"/>
      <c r="B551" s="38"/>
      <c r="C551" s="39"/>
      <c r="D551" s="234" t="s">
        <v>130</v>
      </c>
      <c r="E551" s="39"/>
      <c r="F551" s="235" t="s">
        <v>735</v>
      </c>
      <c r="G551" s="39"/>
      <c r="H551" s="39"/>
      <c r="I551" s="141"/>
      <c r="J551" s="39"/>
      <c r="K551" s="39"/>
      <c r="L551" s="43"/>
      <c r="M551" s="236"/>
      <c r="N551" s="237"/>
      <c r="O551" s="83"/>
      <c r="P551" s="83"/>
      <c r="Q551" s="83"/>
      <c r="R551" s="83"/>
      <c r="S551" s="83"/>
      <c r="T551" s="84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T551" s="16" t="s">
        <v>130</v>
      </c>
      <c r="AU551" s="16" t="s">
        <v>80</v>
      </c>
    </row>
    <row r="552" s="2" customFormat="1">
      <c r="A552" s="37"/>
      <c r="B552" s="38"/>
      <c r="C552" s="39"/>
      <c r="D552" s="234" t="s">
        <v>132</v>
      </c>
      <c r="E552" s="39"/>
      <c r="F552" s="238" t="s">
        <v>133</v>
      </c>
      <c r="G552" s="39"/>
      <c r="H552" s="39"/>
      <c r="I552" s="141"/>
      <c r="J552" s="39"/>
      <c r="K552" s="39"/>
      <c r="L552" s="43"/>
      <c r="M552" s="236"/>
      <c r="N552" s="237"/>
      <c r="O552" s="83"/>
      <c r="P552" s="83"/>
      <c r="Q552" s="83"/>
      <c r="R552" s="83"/>
      <c r="S552" s="83"/>
      <c r="T552" s="84"/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T552" s="16" t="s">
        <v>132</v>
      </c>
      <c r="AU552" s="16" t="s">
        <v>80</v>
      </c>
    </row>
    <row r="553" s="13" customFormat="1">
      <c r="A553" s="13"/>
      <c r="B553" s="239"/>
      <c r="C553" s="240"/>
      <c r="D553" s="234" t="s">
        <v>134</v>
      </c>
      <c r="E553" s="241" t="s">
        <v>19</v>
      </c>
      <c r="F553" s="242" t="s">
        <v>725</v>
      </c>
      <c r="G553" s="240"/>
      <c r="H553" s="243">
        <v>11</v>
      </c>
      <c r="I553" s="244"/>
      <c r="J553" s="240"/>
      <c r="K553" s="240"/>
      <c r="L553" s="245"/>
      <c r="M553" s="246"/>
      <c r="N553" s="247"/>
      <c r="O553" s="247"/>
      <c r="P553" s="247"/>
      <c r="Q553" s="247"/>
      <c r="R553" s="247"/>
      <c r="S553" s="247"/>
      <c r="T553" s="24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9" t="s">
        <v>134</v>
      </c>
      <c r="AU553" s="249" t="s">
        <v>80</v>
      </c>
      <c r="AV553" s="13" t="s">
        <v>80</v>
      </c>
      <c r="AW553" s="13" t="s">
        <v>33</v>
      </c>
      <c r="AX553" s="13" t="s">
        <v>78</v>
      </c>
      <c r="AY553" s="249" t="s">
        <v>121</v>
      </c>
    </row>
    <row r="554" s="2" customFormat="1" ht="16.5" customHeight="1">
      <c r="A554" s="37"/>
      <c r="B554" s="38"/>
      <c r="C554" s="250" t="s">
        <v>736</v>
      </c>
      <c r="D554" s="250" t="s">
        <v>157</v>
      </c>
      <c r="E554" s="251" t="s">
        <v>737</v>
      </c>
      <c r="F554" s="252" t="s">
        <v>738</v>
      </c>
      <c r="G554" s="253" t="s">
        <v>169</v>
      </c>
      <c r="H554" s="254">
        <v>11</v>
      </c>
      <c r="I554" s="255"/>
      <c r="J554" s="256">
        <f>ROUND(I554*H554,2)</f>
        <v>0</v>
      </c>
      <c r="K554" s="252" t="s">
        <v>127</v>
      </c>
      <c r="L554" s="257"/>
      <c r="M554" s="258" t="s">
        <v>19</v>
      </c>
      <c r="N554" s="259" t="s">
        <v>43</v>
      </c>
      <c r="O554" s="83"/>
      <c r="P554" s="230">
        <f>O554*H554</f>
        <v>0</v>
      </c>
      <c r="Q554" s="230">
        <v>0.0060000000000000001</v>
      </c>
      <c r="R554" s="230">
        <f>Q554*H554</f>
        <v>0.066000000000000003</v>
      </c>
      <c r="S554" s="230">
        <v>0</v>
      </c>
      <c r="T554" s="231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232" t="s">
        <v>290</v>
      </c>
      <c r="AT554" s="232" t="s">
        <v>157</v>
      </c>
      <c r="AU554" s="232" t="s">
        <v>80</v>
      </c>
      <c r="AY554" s="16" t="s">
        <v>121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6" t="s">
        <v>78</v>
      </c>
      <c r="BK554" s="233">
        <f>ROUND(I554*H554,2)</f>
        <v>0</v>
      </c>
      <c r="BL554" s="16" t="s">
        <v>214</v>
      </c>
      <c r="BM554" s="232" t="s">
        <v>739</v>
      </c>
    </row>
    <row r="555" s="2" customFormat="1">
      <c r="A555" s="37"/>
      <c r="B555" s="38"/>
      <c r="C555" s="39"/>
      <c r="D555" s="234" t="s">
        <v>130</v>
      </c>
      <c r="E555" s="39"/>
      <c r="F555" s="235" t="s">
        <v>740</v>
      </c>
      <c r="G555" s="39"/>
      <c r="H555" s="39"/>
      <c r="I555" s="141"/>
      <c r="J555" s="39"/>
      <c r="K555" s="39"/>
      <c r="L555" s="43"/>
      <c r="M555" s="236"/>
      <c r="N555" s="237"/>
      <c r="O555" s="83"/>
      <c r="P555" s="83"/>
      <c r="Q555" s="83"/>
      <c r="R555" s="83"/>
      <c r="S555" s="83"/>
      <c r="T555" s="84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16" t="s">
        <v>130</v>
      </c>
      <c r="AU555" s="16" t="s">
        <v>80</v>
      </c>
    </row>
    <row r="556" s="2" customFormat="1">
      <c r="A556" s="37"/>
      <c r="B556" s="38"/>
      <c r="C556" s="39"/>
      <c r="D556" s="234" t="s">
        <v>132</v>
      </c>
      <c r="E556" s="39"/>
      <c r="F556" s="238" t="s">
        <v>133</v>
      </c>
      <c r="G556" s="39"/>
      <c r="H556" s="39"/>
      <c r="I556" s="141"/>
      <c r="J556" s="39"/>
      <c r="K556" s="39"/>
      <c r="L556" s="43"/>
      <c r="M556" s="236"/>
      <c r="N556" s="237"/>
      <c r="O556" s="83"/>
      <c r="P556" s="83"/>
      <c r="Q556" s="83"/>
      <c r="R556" s="83"/>
      <c r="S556" s="83"/>
      <c r="T556" s="84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132</v>
      </c>
      <c r="AU556" s="16" t="s">
        <v>80</v>
      </c>
    </row>
    <row r="557" s="13" customFormat="1">
      <c r="A557" s="13"/>
      <c r="B557" s="239"/>
      <c r="C557" s="240"/>
      <c r="D557" s="234" t="s">
        <v>134</v>
      </c>
      <c r="E557" s="241" t="s">
        <v>19</v>
      </c>
      <c r="F557" s="242" t="s">
        <v>725</v>
      </c>
      <c r="G557" s="240"/>
      <c r="H557" s="243">
        <v>11</v>
      </c>
      <c r="I557" s="244"/>
      <c r="J557" s="240"/>
      <c r="K557" s="240"/>
      <c r="L557" s="245"/>
      <c r="M557" s="246"/>
      <c r="N557" s="247"/>
      <c r="O557" s="247"/>
      <c r="P557" s="247"/>
      <c r="Q557" s="247"/>
      <c r="R557" s="247"/>
      <c r="S557" s="247"/>
      <c r="T557" s="248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9" t="s">
        <v>134</v>
      </c>
      <c r="AU557" s="249" t="s">
        <v>80</v>
      </c>
      <c r="AV557" s="13" t="s">
        <v>80</v>
      </c>
      <c r="AW557" s="13" t="s">
        <v>33</v>
      </c>
      <c r="AX557" s="13" t="s">
        <v>78</v>
      </c>
      <c r="AY557" s="249" t="s">
        <v>121</v>
      </c>
    </row>
    <row r="558" s="2" customFormat="1" ht="16.5" customHeight="1">
      <c r="A558" s="37"/>
      <c r="B558" s="38"/>
      <c r="C558" s="221" t="s">
        <v>741</v>
      </c>
      <c r="D558" s="221" t="s">
        <v>123</v>
      </c>
      <c r="E558" s="222" t="s">
        <v>742</v>
      </c>
      <c r="F558" s="223" t="s">
        <v>743</v>
      </c>
      <c r="G558" s="224" t="s">
        <v>169</v>
      </c>
      <c r="H558" s="225">
        <v>11</v>
      </c>
      <c r="I558" s="226"/>
      <c r="J558" s="227">
        <f>ROUND(I558*H558,2)</f>
        <v>0</v>
      </c>
      <c r="K558" s="223" t="s">
        <v>127</v>
      </c>
      <c r="L558" s="43"/>
      <c r="M558" s="228" t="s">
        <v>19</v>
      </c>
      <c r="N558" s="229" t="s">
        <v>43</v>
      </c>
      <c r="O558" s="83"/>
      <c r="P558" s="230">
        <f>O558*H558</f>
        <v>0</v>
      </c>
      <c r="Q558" s="230">
        <v>4.0000000000000003E-05</v>
      </c>
      <c r="R558" s="230">
        <f>Q558*H558</f>
        <v>0.00044000000000000002</v>
      </c>
      <c r="S558" s="230">
        <v>0</v>
      </c>
      <c r="T558" s="231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232" t="s">
        <v>214</v>
      </c>
      <c r="AT558" s="232" t="s">
        <v>123</v>
      </c>
      <c r="AU558" s="232" t="s">
        <v>80</v>
      </c>
      <c r="AY558" s="16" t="s">
        <v>121</v>
      </c>
      <c r="BE558" s="233">
        <f>IF(N558="základní",J558,0)</f>
        <v>0</v>
      </c>
      <c r="BF558" s="233">
        <f>IF(N558="snížená",J558,0)</f>
        <v>0</v>
      </c>
      <c r="BG558" s="233">
        <f>IF(N558="zákl. přenesená",J558,0)</f>
        <v>0</v>
      </c>
      <c r="BH558" s="233">
        <f>IF(N558="sníž. přenesená",J558,0)</f>
        <v>0</v>
      </c>
      <c r="BI558" s="233">
        <f>IF(N558="nulová",J558,0)</f>
        <v>0</v>
      </c>
      <c r="BJ558" s="16" t="s">
        <v>78</v>
      </c>
      <c r="BK558" s="233">
        <f>ROUND(I558*H558,2)</f>
        <v>0</v>
      </c>
      <c r="BL558" s="16" t="s">
        <v>214</v>
      </c>
      <c r="BM558" s="232" t="s">
        <v>744</v>
      </c>
    </row>
    <row r="559" s="2" customFormat="1">
      <c r="A559" s="37"/>
      <c r="B559" s="38"/>
      <c r="C559" s="39"/>
      <c r="D559" s="234" t="s">
        <v>130</v>
      </c>
      <c r="E559" s="39"/>
      <c r="F559" s="235" t="s">
        <v>745</v>
      </c>
      <c r="G559" s="39"/>
      <c r="H559" s="39"/>
      <c r="I559" s="141"/>
      <c r="J559" s="39"/>
      <c r="K559" s="39"/>
      <c r="L559" s="43"/>
      <c r="M559" s="236"/>
      <c r="N559" s="237"/>
      <c r="O559" s="83"/>
      <c r="P559" s="83"/>
      <c r="Q559" s="83"/>
      <c r="R559" s="83"/>
      <c r="S559" s="83"/>
      <c r="T559" s="84"/>
      <c r="U559" s="37"/>
      <c r="V559" s="37"/>
      <c r="W559" s="37"/>
      <c r="X559" s="37"/>
      <c r="Y559" s="37"/>
      <c r="Z559" s="37"/>
      <c r="AA559" s="37"/>
      <c r="AB559" s="37"/>
      <c r="AC559" s="37"/>
      <c r="AD559" s="37"/>
      <c r="AE559" s="37"/>
      <c r="AT559" s="16" t="s">
        <v>130</v>
      </c>
      <c r="AU559" s="16" t="s">
        <v>80</v>
      </c>
    </row>
    <row r="560" s="2" customFormat="1">
      <c r="A560" s="37"/>
      <c r="B560" s="38"/>
      <c r="C560" s="39"/>
      <c r="D560" s="234" t="s">
        <v>132</v>
      </c>
      <c r="E560" s="39"/>
      <c r="F560" s="238" t="s">
        <v>133</v>
      </c>
      <c r="G560" s="39"/>
      <c r="H560" s="39"/>
      <c r="I560" s="141"/>
      <c r="J560" s="39"/>
      <c r="K560" s="39"/>
      <c r="L560" s="43"/>
      <c r="M560" s="236"/>
      <c r="N560" s="237"/>
      <c r="O560" s="83"/>
      <c r="P560" s="83"/>
      <c r="Q560" s="83"/>
      <c r="R560" s="83"/>
      <c r="S560" s="83"/>
      <c r="T560" s="84"/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T560" s="16" t="s">
        <v>132</v>
      </c>
      <c r="AU560" s="16" t="s">
        <v>80</v>
      </c>
    </row>
    <row r="561" s="13" customFormat="1">
      <c r="A561" s="13"/>
      <c r="B561" s="239"/>
      <c r="C561" s="240"/>
      <c r="D561" s="234" t="s">
        <v>134</v>
      </c>
      <c r="E561" s="241" t="s">
        <v>19</v>
      </c>
      <c r="F561" s="242" t="s">
        <v>725</v>
      </c>
      <c r="G561" s="240"/>
      <c r="H561" s="243">
        <v>11</v>
      </c>
      <c r="I561" s="244"/>
      <c r="J561" s="240"/>
      <c r="K561" s="240"/>
      <c r="L561" s="245"/>
      <c r="M561" s="246"/>
      <c r="N561" s="247"/>
      <c r="O561" s="247"/>
      <c r="P561" s="247"/>
      <c r="Q561" s="247"/>
      <c r="R561" s="247"/>
      <c r="S561" s="247"/>
      <c r="T561" s="24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9" t="s">
        <v>134</v>
      </c>
      <c r="AU561" s="249" t="s">
        <v>80</v>
      </c>
      <c r="AV561" s="13" t="s">
        <v>80</v>
      </c>
      <c r="AW561" s="13" t="s">
        <v>33</v>
      </c>
      <c r="AX561" s="13" t="s">
        <v>78</v>
      </c>
      <c r="AY561" s="249" t="s">
        <v>121</v>
      </c>
    </row>
    <row r="562" s="2" customFormat="1" ht="21.75" customHeight="1">
      <c r="A562" s="37"/>
      <c r="B562" s="38"/>
      <c r="C562" s="250" t="s">
        <v>746</v>
      </c>
      <c r="D562" s="250" t="s">
        <v>157</v>
      </c>
      <c r="E562" s="251" t="s">
        <v>747</v>
      </c>
      <c r="F562" s="252" t="s">
        <v>748</v>
      </c>
      <c r="G562" s="253" t="s">
        <v>169</v>
      </c>
      <c r="H562" s="254">
        <v>11</v>
      </c>
      <c r="I562" s="255"/>
      <c r="J562" s="256">
        <f>ROUND(I562*H562,2)</f>
        <v>0</v>
      </c>
      <c r="K562" s="252" t="s">
        <v>127</v>
      </c>
      <c r="L562" s="257"/>
      <c r="M562" s="258" t="s">
        <v>19</v>
      </c>
      <c r="N562" s="259" t="s">
        <v>43</v>
      </c>
      <c r="O562" s="83"/>
      <c r="P562" s="230">
        <f>O562*H562</f>
        <v>0</v>
      </c>
      <c r="Q562" s="230">
        <v>0.0018799999999999999</v>
      </c>
      <c r="R562" s="230">
        <f>Q562*H562</f>
        <v>0.02068</v>
      </c>
      <c r="S562" s="230">
        <v>0</v>
      </c>
      <c r="T562" s="231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232" t="s">
        <v>290</v>
      </c>
      <c r="AT562" s="232" t="s">
        <v>157</v>
      </c>
      <c r="AU562" s="232" t="s">
        <v>80</v>
      </c>
      <c r="AY562" s="16" t="s">
        <v>121</v>
      </c>
      <c r="BE562" s="233">
        <f>IF(N562="základní",J562,0)</f>
        <v>0</v>
      </c>
      <c r="BF562" s="233">
        <f>IF(N562="snížená",J562,0)</f>
        <v>0</v>
      </c>
      <c r="BG562" s="233">
        <f>IF(N562="zákl. přenesená",J562,0)</f>
        <v>0</v>
      </c>
      <c r="BH562" s="233">
        <f>IF(N562="sníž. přenesená",J562,0)</f>
        <v>0</v>
      </c>
      <c r="BI562" s="233">
        <f>IF(N562="nulová",J562,0)</f>
        <v>0</v>
      </c>
      <c r="BJ562" s="16" t="s">
        <v>78</v>
      </c>
      <c r="BK562" s="233">
        <f>ROUND(I562*H562,2)</f>
        <v>0</v>
      </c>
      <c r="BL562" s="16" t="s">
        <v>214</v>
      </c>
      <c r="BM562" s="232" t="s">
        <v>749</v>
      </c>
    </row>
    <row r="563" s="2" customFormat="1">
      <c r="A563" s="37"/>
      <c r="B563" s="38"/>
      <c r="C563" s="39"/>
      <c r="D563" s="234" t="s">
        <v>130</v>
      </c>
      <c r="E563" s="39"/>
      <c r="F563" s="235" t="s">
        <v>750</v>
      </c>
      <c r="G563" s="39"/>
      <c r="H563" s="39"/>
      <c r="I563" s="141"/>
      <c r="J563" s="39"/>
      <c r="K563" s="39"/>
      <c r="L563" s="43"/>
      <c r="M563" s="236"/>
      <c r="N563" s="237"/>
      <c r="O563" s="83"/>
      <c r="P563" s="83"/>
      <c r="Q563" s="83"/>
      <c r="R563" s="83"/>
      <c r="S563" s="83"/>
      <c r="T563" s="84"/>
      <c r="U563" s="37"/>
      <c r="V563" s="37"/>
      <c r="W563" s="37"/>
      <c r="X563" s="37"/>
      <c r="Y563" s="37"/>
      <c r="Z563" s="37"/>
      <c r="AA563" s="37"/>
      <c r="AB563" s="37"/>
      <c r="AC563" s="37"/>
      <c r="AD563" s="37"/>
      <c r="AE563" s="37"/>
      <c r="AT563" s="16" t="s">
        <v>130</v>
      </c>
      <c r="AU563" s="16" t="s">
        <v>80</v>
      </c>
    </row>
    <row r="564" s="2" customFormat="1">
      <c r="A564" s="37"/>
      <c r="B564" s="38"/>
      <c r="C564" s="39"/>
      <c r="D564" s="234" t="s">
        <v>132</v>
      </c>
      <c r="E564" s="39"/>
      <c r="F564" s="238" t="s">
        <v>133</v>
      </c>
      <c r="G564" s="39"/>
      <c r="H564" s="39"/>
      <c r="I564" s="141"/>
      <c r="J564" s="39"/>
      <c r="K564" s="39"/>
      <c r="L564" s="43"/>
      <c r="M564" s="236"/>
      <c r="N564" s="237"/>
      <c r="O564" s="83"/>
      <c r="P564" s="83"/>
      <c r="Q564" s="83"/>
      <c r="R564" s="83"/>
      <c r="S564" s="83"/>
      <c r="T564" s="84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  <c r="AT564" s="16" t="s">
        <v>132</v>
      </c>
      <c r="AU564" s="16" t="s">
        <v>80</v>
      </c>
    </row>
    <row r="565" s="13" customFormat="1">
      <c r="A565" s="13"/>
      <c r="B565" s="239"/>
      <c r="C565" s="240"/>
      <c r="D565" s="234" t="s">
        <v>134</v>
      </c>
      <c r="E565" s="241" t="s">
        <v>19</v>
      </c>
      <c r="F565" s="242" t="s">
        <v>725</v>
      </c>
      <c r="G565" s="240"/>
      <c r="H565" s="243">
        <v>11</v>
      </c>
      <c r="I565" s="244"/>
      <c r="J565" s="240"/>
      <c r="K565" s="240"/>
      <c r="L565" s="245"/>
      <c r="M565" s="246"/>
      <c r="N565" s="247"/>
      <c r="O565" s="247"/>
      <c r="P565" s="247"/>
      <c r="Q565" s="247"/>
      <c r="R565" s="247"/>
      <c r="S565" s="247"/>
      <c r="T565" s="248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9" t="s">
        <v>134</v>
      </c>
      <c r="AU565" s="249" t="s">
        <v>80</v>
      </c>
      <c r="AV565" s="13" t="s">
        <v>80</v>
      </c>
      <c r="AW565" s="13" t="s">
        <v>33</v>
      </c>
      <c r="AX565" s="13" t="s">
        <v>78</v>
      </c>
      <c r="AY565" s="249" t="s">
        <v>121</v>
      </c>
    </row>
    <row r="566" s="2" customFormat="1" ht="16.5" customHeight="1">
      <c r="A566" s="37"/>
      <c r="B566" s="38"/>
      <c r="C566" s="221" t="s">
        <v>751</v>
      </c>
      <c r="D566" s="221" t="s">
        <v>123</v>
      </c>
      <c r="E566" s="222" t="s">
        <v>752</v>
      </c>
      <c r="F566" s="223" t="s">
        <v>753</v>
      </c>
      <c r="G566" s="224" t="s">
        <v>169</v>
      </c>
      <c r="H566" s="225">
        <v>11</v>
      </c>
      <c r="I566" s="226"/>
      <c r="J566" s="227">
        <f>ROUND(I566*H566,2)</f>
        <v>0</v>
      </c>
      <c r="K566" s="223" t="s">
        <v>127</v>
      </c>
      <c r="L566" s="43"/>
      <c r="M566" s="228" t="s">
        <v>19</v>
      </c>
      <c r="N566" s="229" t="s">
        <v>43</v>
      </c>
      <c r="O566" s="83"/>
      <c r="P566" s="230">
        <f>O566*H566</f>
        <v>0</v>
      </c>
      <c r="Q566" s="230">
        <v>0.00013999999999999999</v>
      </c>
      <c r="R566" s="230">
        <f>Q566*H566</f>
        <v>0.0015399999999999999</v>
      </c>
      <c r="S566" s="230">
        <v>0</v>
      </c>
      <c r="T566" s="231">
        <f>S566*H566</f>
        <v>0</v>
      </c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R566" s="232" t="s">
        <v>214</v>
      </c>
      <c r="AT566" s="232" t="s">
        <v>123</v>
      </c>
      <c r="AU566" s="232" t="s">
        <v>80</v>
      </c>
      <c r="AY566" s="16" t="s">
        <v>121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6" t="s">
        <v>78</v>
      </c>
      <c r="BK566" s="233">
        <f>ROUND(I566*H566,2)</f>
        <v>0</v>
      </c>
      <c r="BL566" s="16" t="s">
        <v>214</v>
      </c>
      <c r="BM566" s="232" t="s">
        <v>754</v>
      </c>
    </row>
    <row r="567" s="2" customFormat="1">
      <c r="A567" s="37"/>
      <c r="B567" s="38"/>
      <c r="C567" s="39"/>
      <c r="D567" s="234" t="s">
        <v>130</v>
      </c>
      <c r="E567" s="39"/>
      <c r="F567" s="235" t="s">
        <v>755</v>
      </c>
      <c r="G567" s="39"/>
      <c r="H567" s="39"/>
      <c r="I567" s="141"/>
      <c r="J567" s="39"/>
      <c r="K567" s="39"/>
      <c r="L567" s="43"/>
      <c r="M567" s="236"/>
      <c r="N567" s="237"/>
      <c r="O567" s="83"/>
      <c r="P567" s="83"/>
      <c r="Q567" s="83"/>
      <c r="R567" s="83"/>
      <c r="S567" s="83"/>
      <c r="T567" s="84"/>
      <c r="U567" s="37"/>
      <c r="V567" s="37"/>
      <c r="W567" s="37"/>
      <c r="X567" s="37"/>
      <c r="Y567" s="37"/>
      <c r="Z567" s="37"/>
      <c r="AA567" s="37"/>
      <c r="AB567" s="37"/>
      <c r="AC567" s="37"/>
      <c r="AD567" s="37"/>
      <c r="AE567" s="37"/>
      <c r="AT567" s="16" t="s">
        <v>130</v>
      </c>
      <c r="AU567" s="16" t="s">
        <v>80</v>
      </c>
    </row>
    <row r="568" s="2" customFormat="1">
      <c r="A568" s="37"/>
      <c r="B568" s="38"/>
      <c r="C568" s="39"/>
      <c r="D568" s="234" t="s">
        <v>132</v>
      </c>
      <c r="E568" s="39"/>
      <c r="F568" s="238" t="s">
        <v>133</v>
      </c>
      <c r="G568" s="39"/>
      <c r="H568" s="39"/>
      <c r="I568" s="141"/>
      <c r="J568" s="39"/>
      <c r="K568" s="39"/>
      <c r="L568" s="43"/>
      <c r="M568" s="236"/>
      <c r="N568" s="237"/>
      <c r="O568" s="83"/>
      <c r="P568" s="83"/>
      <c r="Q568" s="83"/>
      <c r="R568" s="83"/>
      <c r="S568" s="83"/>
      <c r="T568" s="84"/>
      <c r="U568" s="37"/>
      <c r="V568" s="37"/>
      <c r="W568" s="37"/>
      <c r="X568" s="37"/>
      <c r="Y568" s="37"/>
      <c r="Z568" s="37"/>
      <c r="AA568" s="37"/>
      <c r="AB568" s="37"/>
      <c r="AC568" s="37"/>
      <c r="AD568" s="37"/>
      <c r="AE568" s="37"/>
      <c r="AT568" s="16" t="s">
        <v>132</v>
      </c>
      <c r="AU568" s="16" t="s">
        <v>80</v>
      </c>
    </row>
    <row r="569" s="13" customFormat="1">
      <c r="A569" s="13"/>
      <c r="B569" s="239"/>
      <c r="C569" s="240"/>
      <c r="D569" s="234" t="s">
        <v>134</v>
      </c>
      <c r="E569" s="241" t="s">
        <v>19</v>
      </c>
      <c r="F569" s="242" t="s">
        <v>725</v>
      </c>
      <c r="G569" s="240"/>
      <c r="H569" s="243">
        <v>11</v>
      </c>
      <c r="I569" s="244"/>
      <c r="J569" s="240"/>
      <c r="K569" s="240"/>
      <c r="L569" s="245"/>
      <c r="M569" s="246"/>
      <c r="N569" s="247"/>
      <c r="O569" s="247"/>
      <c r="P569" s="247"/>
      <c r="Q569" s="247"/>
      <c r="R569" s="247"/>
      <c r="S569" s="247"/>
      <c r="T569" s="24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9" t="s">
        <v>134</v>
      </c>
      <c r="AU569" s="249" t="s">
        <v>80</v>
      </c>
      <c r="AV569" s="13" t="s">
        <v>80</v>
      </c>
      <c r="AW569" s="13" t="s">
        <v>33</v>
      </c>
      <c r="AX569" s="13" t="s">
        <v>78</v>
      </c>
      <c r="AY569" s="249" t="s">
        <v>121</v>
      </c>
    </row>
    <row r="570" s="2" customFormat="1" ht="16.5" customHeight="1">
      <c r="A570" s="37"/>
      <c r="B570" s="38"/>
      <c r="C570" s="250" t="s">
        <v>756</v>
      </c>
      <c r="D570" s="250" t="s">
        <v>157</v>
      </c>
      <c r="E570" s="251" t="s">
        <v>757</v>
      </c>
      <c r="F570" s="252" t="s">
        <v>758</v>
      </c>
      <c r="G570" s="253" t="s">
        <v>169</v>
      </c>
      <c r="H570" s="254">
        <v>10</v>
      </c>
      <c r="I570" s="255"/>
      <c r="J570" s="256">
        <f>ROUND(I570*H570,2)</f>
        <v>0</v>
      </c>
      <c r="K570" s="252" t="s">
        <v>127</v>
      </c>
      <c r="L570" s="257"/>
      <c r="M570" s="258" t="s">
        <v>19</v>
      </c>
      <c r="N570" s="259" t="s">
        <v>43</v>
      </c>
      <c r="O570" s="83"/>
      <c r="P570" s="230">
        <f>O570*H570</f>
        <v>0</v>
      </c>
      <c r="Q570" s="230">
        <v>0.00019000000000000001</v>
      </c>
      <c r="R570" s="230">
        <f>Q570*H570</f>
        <v>0.0019000000000000002</v>
      </c>
      <c r="S570" s="230">
        <v>0</v>
      </c>
      <c r="T570" s="231">
        <f>S570*H570</f>
        <v>0</v>
      </c>
      <c r="U570" s="37"/>
      <c r="V570" s="37"/>
      <c r="W570" s="37"/>
      <c r="X570" s="37"/>
      <c r="Y570" s="37"/>
      <c r="Z570" s="37"/>
      <c r="AA570" s="37"/>
      <c r="AB570" s="37"/>
      <c r="AC570" s="37"/>
      <c r="AD570" s="37"/>
      <c r="AE570" s="37"/>
      <c r="AR570" s="232" t="s">
        <v>290</v>
      </c>
      <c r="AT570" s="232" t="s">
        <v>157</v>
      </c>
      <c r="AU570" s="232" t="s">
        <v>80</v>
      </c>
      <c r="AY570" s="16" t="s">
        <v>121</v>
      </c>
      <c r="BE570" s="233">
        <f>IF(N570="základní",J570,0)</f>
        <v>0</v>
      </c>
      <c r="BF570" s="233">
        <f>IF(N570="snížená",J570,0)</f>
        <v>0</v>
      </c>
      <c r="BG570" s="233">
        <f>IF(N570="zákl. přenesená",J570,0)</f>
        <v>0</v>
      </c>
      <c r="BH570" s="233">
        <f>IF(N570="sníž. přenesená",J570,0)</f>
        <v>0</v>
      </c>
      <c r="BI570" s="233">
        <f>IF(N570="nulová",J570,0)</f>
        <v>0</v>
      </c>
      <c r="BJ570" s="16" t="s">
        <v>78</v>
      </c>
      <c r="BK570" s="233">
        <f>ROUND(I570*H570,2)</f>
        <v>0</v>
      </c>
      <c r="BL570" s="16" t="s">
        <v>214</v>
      </c>
      <c r="BM570" s="232" t="s">
        <v>759</v>
      </c>
    </row>
    <row r="571" s="2" customFormat="1">
      <c r="A571" s="37"/>
      <c r="B571" s="38"/>
      <c r="C571" s="39"/>
      <c r="D571" s="234" t="s">
        <v>130</v>
      </c>
      <c r="E571" s="39"/>
      <c r="F571" s="235" t="s">
        <v>760</v>
      </c>
      <c r="G571" s="39"/>
      <c r="H571" s="39"/>
      <c r="I571" s="141"/>
      <c r="J571" s="39"/>
      <c r="K571" s="39"/>
      <c r="L571" s="43"/>
      <c r="M571" s="236"/>
      <c r="N571" s="237"/>
      <c r="O571" s="83"/>
      <c r="P571" s="83"/>
      <c r="Q571" s="83"/>
      <c r="R571" s="83"/>
      <c r="S571" s="83"/>
      <c r="T571" s="84"/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T571" s="16" t="s">
        <v>130</v>
      </c>
      <c r="AU571" s="16" t="s">
        <v>80</v>
      </c>
    </row>
    <row r="572" s="2" customFormat="1">
      <c r="A572" s="37"/>
      <c r="B572" s="38"/>
      <c r="C572" s="39"/>
      <c r="D572" s="234" t="s">
        <v>132</v>
      </c>
      <c r="E572" s="39"/>
      <c r="F572" s="238" t="s">
        <v>133</v>
      </c>
      <c r="G572" s="39"/>
      <c r="H572" s="39"/>
      <c r="I572" s="141"/>
      <c r="J572" s="39"/>
      <c r="K572" s="39"/>
      <c r="L572" s="43"/>
      <c r="M572" s="236"/>
      <c r="N572" s="237"/>
      <c r="O572" s="83"/>
      <c r="P572" s="83"/>
      <c r="Q572" s="83"/>
      <c r="R572" s="83"/>
      <c r="S572" s="83"/>
      <c r="T572" s="84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132</v>
      </c>
      <c r="AU572" s="16" t="s">
        <v>80</v>
      </c>
    </row>
    <row r="573" s="13" customFormat="1">
      <c r="A573" s="13"/>
      <c r="B573" s="239"/>
      <c r="C573" s="240"/>
      <c r="D573" s="234" t="s">
        <v>134</v>
      </c>
      <c r="E573" s="241" t="s">
        <v>19</v>
      </c>
      <c r="F573" s="242" t="s">
        <v>187</v>
      </c>
      <c r="G573" s="240"/>
      <c r="H573" s="243">
        <v>10</v>
      </c>
      <c r="I573" s="244"/>
      <c r="J573" s="240"/>
      <c r="K573" s="240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134</v>
      </c>
      <c r="AU573" s="249" t="s">
        <v>80</v>
      </c>
      <c r="AV573" s="13" t="s">
        <v>80</v>
      </c>
      <c r="AW573" s="13" t="s">
        <v>33</v>
      </c>
      <c r="AX573" s="13" t="s">
        <v>78</v>
      </c>
      <c r="AY573" s="249" t="s">
        <v>121</v>
      </c>
    </row>
    <row r="574" s="2" customFormat="1" ht="16.5" customHeight="1">
      <c r="A574" s="37"/>
      <c r="B574" s="38"/>
      <c r="C574" s="250" t="s">
        <v>761</v>
      </c>
      <c r="D574" s="250" t="s">
        <v>157</v>
      </c>
      <c r="E574" s="251" t="s">
        <v>762</v>
      </c>
      <c r="F574" s="252" t="s">
        <v>763</v>
      </c>
      <c r="G574" s="253" t="s">
        <v>169</v>
      </c>
      <c r="H574" s="254">
        <v>1</v>
      </c>
      <c r="I574" s="255"/>
      <c r="J574" s="256">
        <f>ROUND(I574*H574,2)</f>
        <v>0</v>
      </c>
      <c r="K574" s="252" t="s">
        <v>127</v>
      </c>
      <c r="L574" s="257"/>
      <c r="M574" s="258" t="s">
        <v>19</v>
      </c>
      <c r="N574" s="259" t="s">
        <v>43</v>
      </c>
      <c r="O574" s="83"/>
      <c r="P574" s="230">
        <f>O574*H574</f>
        <v>0</v>
      </c>
      <c r="Q574" s="230">
        <v>0.00080000000000000004</v>
      </c>
      <c r="R574" s="230">
        <f>Q574*H574</f>
        <v>0.00080000000000000004</v>
      </c>
      <c r="S574" s="230">
        <v>0</v>
      </c>
      <c r="T574" s="231">
        <f>S574*H574</f>
        <v>0</v>
      </c>
      <c r="U574" s="37"/>
      <c r="V574" s="37"/>
      <c r="W574" s="37"/>
      <c r="X574" s="37"/>
      <c r="Y574" s="37"/>
      <c r="Z574" s="37"/>
      <c r="AA574" s="37"/>
      <c r="AB574" s="37"/>
      <c r="AC574" s="37"/>
      <c r="AD574" s="37"/>
      <c r="AE574" s="37"/>
      <c r="AR574" s="232" t="s">
        <v>290</v>
      </c>
      <c r="AT574" s="232" t="s">
        <v>157</v>
      </c>
      <c r="AU574" s="232" t="s">
        <v>80</v>
      </c>
      <c r="AY574" s="16" t="s">
        <v>121</v>
      </c>
      <c r="BE574" s="233">
        <f>IF(N574="základní",J574,0)</f>
        <v>0</v>
      </c>
      <c r="BF574" s="233">
        <f>IF(N574="snížená",J574,0)</f>
        <v>0</v>
      </c>
      <c r="BG574" s="233">
        <f>IF(N574="zákl. přenesená",J574,0)</f>
        <v>0</v>
      </c>
      <c r="BH574" s="233">
        <f>IF(N574="sníž. přenesená",J574,0)</f>
        <v>0</v>
      </c>
      <c r="BI574" s="233">
        <f>IF(N574="nulová",J574,0)</f>
        <v>0</v>
      </c>
      <c r="BJ574" s="16" t="s">
        <v>78</v>
      </c>
      <c r="BK574" s="233">
        <f>ROUND(I574*H574,2)</f>
        <v>0</v>
      </c>
      <c r="BL574" s="16" t="s">
        <v>214</v>
      </c>
      <c r="BM574" s="232" t="s">
        <v>764</v>
      </c>
    </row>
    <row r="575" s="2" customFormat="1">
      <c r="A575" s="37"/>
      <c r="B575" s="38"/>
      <c r="C575" s="39"/>
      <c r="D575" s="234" t="s">
        <v>130</v>
      </c>
      <c r="E575" s="39"/>
      <c r="F575" s="235" t="s">
        <v>765</v>
      </c>
      <c r="G575" s="39"/>
      <c r="H575" s="39"/>
      <c r="I575" s="141"/>
      <c r="J575" s="39"/>
      <c r="K575" s="39"/>
      <c r="L575" s="43"/>
      <c r="M575" s="236"/>
      <c r="N575" s="237"/>
      <c r="O575" s="83"/>
      <c r="P575" s="83"/>
      <c r="Q575" s="83"/>
      <c r="R575" s="83"/>
      <c r="S575" s="83"/>
      <c r="T575" s="84"/>
      <c r="U575" s="37"/>
      <c r="V575" s="37"/>
      <c r="W575" s="37"/>
      <c r="X575" s="37"/>
      <c r="Y575" s="37"/>
      <c r="Z575" s="37"/>
      <c r="AA575" s="37"/>
      <c r="AB575" s="37"/>
      <c r="AC575" s="37"/>
      <c r="AD575" s="37"/>
      <c r="AE575" s="37"/>
      <c r="AT575" s="16" t="s">
        <v>130</v>
      </c>
      <c r="AU575" s="16" t="s">
        <v>80</v>
      </c>
    </row>
    <row r="576" s="2" customFormat="1">
      <c r="A576" s="37"/>
      <c r="B576" s="38"/>
      <c r="C576" s="39"/>
      <c r="D576" s="234" t="s">
        <v>132</v>
      </c>
      <c r="E576" s="39"/>
      <c r="F576" s="238" t="s">
        <v>133</v>
      </c>
      <c r="G576" s="39"/>
      <c r="H576" s="39"/>
      <c r="I576" s="141"/>
      <c r="J576" s="39"/>
      <c r="K576" s="39"/>
      <c r="L576" s="43"/>
      <c r="M576" s="236"/>
      <c r="N576" s="237"/>
      <c r="O576" s="83"/>
      <c r="P576" s="83"/>
      <c r="Q576" s="83"/>
      <c r="R576" s="83"/>
      <c r="S576" s="83"/>
      <c r="T576" s="84"/>
      <c r="U576" s="37"/>
      <c r="V576" s="37"/>
      <c r="W576" s="37"/>
      <c r="X576" s="37"/>
      <c r="Y576" s="37"/>
      <c r="Z576" s="37"/>
      <c r="AA576" s="37"/>
      <c r="AB576" s="37"/>
      <c r="AC576" s="37"/>
      <c r="AD576" s="37"/>
      <c r="AE576" s="37"/>
      <c r="AT576" s="16" t="s">
        <v>132</v>
      </c>
      <c r="AU576" s="16" t="s">
        <v>80</v>
      </c>
    </row>
    <row r="577" s="13" customFormat="1">
      <c r="A577" s="13"/>
      <c r="B577" s="239"/>
      <c r="C577" s="240"/>
      <c r="D577" s="234" t="s">
        <v>134</v>
      </c>
      <c r="E577" s="241" t="s">
        <v>19</v>
      </c>
      <c r="F577" s="242" t="s">
        <v>78</v>
      </c>
      <c r="G577" s="240"/>
      <c r="H577" s="243">
        <v>1</v>
      </c>
      <c r="I577" s="244"/>
      <c r="J577" s="240"/>
      <c r="K577" s="240"/>
      <c r="L577" s="245"/>
      <c r="M577" s="246"/>
      <c r="N577" s="247"/>
      <c r="O577" s="247"/>
      <c r="P577" s="247"/>
      <c r="Q577" s="247"/>
      <c r="R577" s="247"/>
      <c r="S577" s="247"/>
      <c r="T577" s="24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9" t="s">
        <v>134</v>
      </c>
      <c r="AU577" s="249" t="s">
        <v>80</v>
      </c>
      <c r="AV577" s="13" t="s">
        <v>80</v>
      </c>
      <c r="AW577" s="13" t="s">
        <v>33</v>
      </c>
      <c r="AX577" s="13" t="s">
        <v>78</v>
      </c>
      <c r="AY577" s="249" t="s">
        <v>121</v>
      </c>
    </row>
    <row r="578" s="2" customFormat="1" ht="16.5" customHeight="1">
      <c r="A578" s="37"/>
      <c r="B578" s="38"/>
      <c r="C578" s="221" t="s">
        <v>766</v>
      </c>
      <c r="D578" s="221" t="s">
        <v>123</v>
      </c>
      <c r="E578" s="222" t="s">
        <v>767</v>
      </c>
      <c r="F578" s="223" t="s">
        <v>768</v>
      </c>
      <c r="G578" s="224" t="s">
        <v>622</v>
      </c>
      <c r="H578" s="225">
        <v>3</v>
      </c>
      <c r="I578" s="226"/>
      <c r="J578" s="227">
        <f>ROUND(I578*H578,2)</f>
        <v>0</v>
      </c>
      <c r="K578" s="223" t="s">
        <v>127</v>
      </c>
      <c r="L578" s="43"/>
      <c r="M578" s="228" t="s">
        <v>19</v>
      </c>
      <c r="N578" s="229" t="s">
        <v>43</v>
      </c>
      <c r="O578" s="83"/>
      <c r="P578" s="230">
        <f>O578*H578</f>
        <v>0</v>
      </c>
      <c r="Q578" s="230">
        <v>0.00059000000000000003</v>
      </c>
      <c r="R578" s="230">
        <f>Q578*H578</f>
        <v>0.0017700000000000001</v>
      </c>
      <c r="S578" s="230">
        <v>0</v>
      </c>
      <c r="T578" s="231">
        <f>S578*H578</f>
        <v>0</v>
      </c>
      <c r="U578" s="37"/>
      <c r="V578" s="37"/>
      <c r="W578" s="37"/>
      <c r="X578" s="37"/>
      <c r="Y578" s="37"/>
      <c r="Z578" s="37"/>
      <c r="AA578" s="37"/>
      <c r="AB578" s="37"/>
      <c r="AC578" s="37"/>
      <c r="AD578" s="37"/>
      <c r="AE578" s="37"/>
      <c r="AR578" s="232" t="s">
        <v>214</v>
      </c>
      <c r="AT578" s="232" t="s">
        <v>123</v>
      </c>
      <c r="AU578" s="232" t="s">
        <v>80</v>
      </c>
      <c r="AY578" s="16" t="s">
        <v>121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6" t="s">
        <v>78</v>
      </c>
      <c r="BK578" s="233">
        <f>ROUND(I578*H578,2)</f>
        <v>0</v>
      </c>
      <c r="BL578" s="16" t="s">
        <v>214</v>
      </c>
      <c r="BM578" s="232" t="s">
        <v>769</v>
      </c>
    </row>
    <row r="579" s="2" customFormat="1">
      <c r="A579" s="37"/>
      <c r="B579" s="38"/>
      <c r="C579" s="39"/>
      <c r="D579" s="234" t="s">
        <v>130</v>
      </c>
      <c r="E579" s="39"/>
      <c r="F579" s="235" t="s">
        <v>770</v>
      </c>
      <c r="G579" s="39"/>
      <c r="H579" s="39"/>
      <c r="I579" s="141"/>
      <c r="J579" s="39"/>
      <c r="K579" s="39"/>
      <c r="L579" s="43"/>
      <c r="M579" s="236"/>
      <c r="N579" s="237"/>
      <c r="O579" s="83"/>
      <c r="P579" s="83"/>
      <c r="Q579" s="83"/>
      <c r="R579" s="83"/>
      <c r="S579" s="83"/>
      <c r="T579" s="84"/>
      <c r="U579" s="37"/>
      <c r="V579" s="37"/>
      <c r="W579" s="37"/>
      <c r="X579" s="37"/>
      <c r="Y579" s="37"/>
      <c r="Z579" s="37"/>
      <c r="AA579" s="37"/>
      <c r="AB579" s="37"/>
      <c r="AC579" s="37"/>
      <c r="AD579" s="37"/>
      <c r="AE579" s="37"/>
      <c r="AT579" s="16" t="s">
        <v>130</v>
      </c>
      <c r="AU579" s="16" t="s">
        <v>80</v>
      </c>
    </row>
    <row r="580" s="2" customFormat="1">
      <c r="A580" s="37"/>
      <c r="B580" s="38"/>
      <c r="C580" s="39"/>
      <c r="D580" s="234" t="s">
        <v>132</v>
      </c>
      <c r="E580" s="39"/>
      <c r="F580" s="238" t="s">
        <v>133</v>
      </c>
      <c r="G580" s="39"/>
      <c r="H580" s="39"/>
      <c r="I580" s="141"/>
      <c r="J580" s="39"/>
      <c r="K580" s="39"/>
      <c r="L580" s="43"/>
      <c r="M580" s="236"/>
      <c r="N580" s="237"/>
      <c r="O580" s="83"/>
      <c r="P580" s="83"/>
      <c r="Q580" s="83"/>
      <c r="R580" s="83"/>
      <c r="S580" s="83"/>
      <c r="T580" s="84"/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T580" s="16" t="s">
        <v>132</v>
      </c>
      <c r="AU580" s="16" t="s">
        <v>80</v>
      </c>
    </row>
    <row r="581" s="13" customFormat="1">
      <c r="A581" s="13"/>
      <c r="B581" s="239"/>
      <c r="C581" s="240"/>
      <c r="D581" s="234" t="s">
        <v>134</v>
      </c>
      <c r="E581" s="241" t="s">
        <v>19</v>
      </c>
      <c r="F581" s="242" t="s">
        <v>771</v>
      </c>
      <c r="G581" s="240"/>
      <c r="H581" s="243">
        <v>3</v>
      </c>
      <c r="I581" s="244"/>
      <c r="J581" s="240"/>
      <c r="K581" s="240"/>
      <c r="L581" s="245"/>
      <c r="M581" s="246"/>
      <c r="N581" s="247"/>
      <c r="O581" s="247"/>
      <c r="P581" s="247"/>
      <c r="Q581" s="247"/>
      <c r="R581" s="247"/>
      <c r="S581" s="247"/>
      <c r="T581" s="248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49" t="s">
        <v>134</v>
      </c>
      <c r="AU581" s="249" t="s">
        <v>80</v>
      </c>
      <c r="AV581" s="13" t="s">
        <v>80</v>
      </c>
      <c r="AW581" s="13" t="s">
        <v>33</v>
      </c>
      <c r="AX581" s="13" t="s">
        <v>78</v>
      </c>
      <c r="AY581" s="249" t="s">
        <v>121</v>
      </c>
    </row>
    <row r="582" s="2" customFormat="1" ht="16.5" customHeight="1">
      <c r="A582" s="37"/>
      <c r="B582" s="38"/>
      <c r="C582" s="250" t="s">
        <v>772</v>
      </c>
      <c r="D582" s="250" t="s">
        <v>157</v>
      </c>
      <c r="E582" s="251" t="s">
        <v>773</v>
      </c>
      <c r="F582" s="252" t="s">
        <v>774</v>
      </c>
      <c r="G582" s="253" t="s">
        <v>169</v>
      </c>
      <c r="H582" s="254">
        <v>3</v>
      </c>
      <c r="I582" s="255"/>
      <c r="J582" s="256">
        <f>ROUND(I582*H582,2)</f>
        <v>0</v>
      </c>
      <c r="K582" s="252" t="s">
        <v>127</v>
      </c>
      <c r="L582" s="257"/>
      <c r="M582" s="258" t="s">
        <v>19</v>
      </c>
      <c r="N582" s="259" t="s">
        <v>43</v>
      </c>
      <c r="O582" s="83"/>
      <c r="P582" s="230">
        <f>O582*H582</f>
        <v>0</v>
      </c>
      <c r="Q582" s="230">
        <v>0.014</v>
      </c>
      <c r="R582" s="230">
        <f>Q582*H582</f>
        <v>0.042000000000000003</v>
      </c>
      <c r="S582" s="230">
        <v>0</v>
      </c>
      <c r="T582" s="231">
        <f>S582*H582</f>
        <v>0</v>
      </c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R582" s="232" t="s">
        <v>290</v>
      </c>
      <c r="AT582" s="232" t="s">
        <v>157</v>
      </c>
      <c r="AU582" s="232" t="s">
        <v>80</v>
      </c>
      <c r="AY582" s="16" t="s">
        <v>121</v>
      </c>
      <c r="BE582" s="233">
        <f>IF(N582="základní",J582,0)</f>
        <v>0</v>
      </c>
      <c r="BF582" s="233">
        <f>IF(N582="snížená",J582,0)</f>
        <v>0</v>
      </c>
      <c r="BG582" s="233">
        <f>IF(N582="zákl. přenesená",J582,0)</f>
        <v>0</v>
      </c>
      <c r="BH582" s="233">
        <f>IF(N582="sníž. přenesená",J582,0)</f>
        <v>0</v>
      </c>
      <c r="BI582" s="233">
        <f>IF(N582="nulová",J582,0)</f>
        <v>0</v>
      </c>
      <c r="BJ582" s="16" t="s">
        <v>78</v>
      </c>
      <c r="BK582" s="233">
        <f>ROUND(I582*H582,2)</f>
        <v>0</v>
      </c>
      <c r="BL582" s="16" t="s">
        <v>214</v>
      </c>
      <c r="BM582" s="232" t="s">
        <v>775</v>
      </c>
    </row>
    <row r="583" s="2" customFormat="1">
      <c r="A583" s="37"/>
      <c r="B583" s="38"/>
      <c r="C583" s="39"/>
      <c r="D583" s="234" t="s">
        <v>130</v>
      </c>
      <c r="E583" s="39"/>
      <c r="F583" s="235" t="s">
        <v>776</v>
      </c>
      <c r="G583" s="39"/>
      <c r="H583" s="39"/>
      <c r="I583" s="141"/>
      <c r="J583" s="39"/>
      <c r="K583" s="39"/>
      <c r="L583" s="43"/>
      <c r="M583" s="236"/>
      <c r="N583" s="237"/>
      <c r="O583" s="83"/>
      <c r="P583" s="83"/>
      <c r="Q583" s="83"/>
      <c r="R583" s="83"/>
      <c r="S583" s="83"/>
      <c r="T583" s="84"/>
      <c r="U583" s="37"/>
      <c r="V583" s="37"/>
      <c r="W583" s="37"/>
      <c r="X583" s="37"/>
      <c r="Y583" s="37"/>
      <c r="Z583" s="37"/>
      <c r="AA583" s="37"/>
      <c r="AB583" s="37"/>
      <c r="AC583" s="37"/>
      <c r="AD583" s="37"/>
      <c r="AE583" s="37"/>
      <c r="AT583" s="16" t="s">
        <v>130</v>
      </c>
      <c r="AU583" s="16" t="s">
        <v>80</v>
      </c>
    </row>
    <row r="584" s="2" customFormat="1">
      <c r="A584" s="37"/>
      <c r="B584" s="38"/>
      <c r="C584" s="39"/>
      <c r="D584" s="234" t="s">
        <v>132</v>
      </c>
      <c r="E584" s="39"/>
      <c r="F584" s="238" t="s">
        <v>133</v>
      </c>
      <c r="G584" s="39"/>
      <c r="H584" s="39"/>
      <c r="I584" s="141"/>
      <c r="J584" s="39"/>
      <c r="K584" s="39"/>
      <c r="L584" s="43"/>
      <c r="M584" s="236"/>
      <c r="N584" s="237"/>
      <c r="O584" s="83"/>
      <c r="P584" s="83"/>
      <c r="Q584" s="83"/>
      <c r="R584" s="83"/>
      <c r="S584" s="83"/>
      <c r="T584" s="84"/>
      <c r="U584" s="37"/>
      <c r="V584" s="37"/>
      <c r="W584" s="37"/>
      <c r="X584" s="37"/>
      <c r="Y584" s="37"/>
      <c r="Z584" s="37"/>
      <c r="AA584" s="37"/>
      <c r="AB584" s="37"/>
      <c r="AC584" s="37"/>
      <c r="AD584" s="37"/>
      <c r="AE584" s="37"/>
      <c r="AT584" s="16" t="s">
        <v>132</v>
      </c>
      <c r="AU584" s="16" t="s">
        <v>80</v>
      </c>
    </row>
    <row r="585" s="13" customFormat="1">
      <c r="A585" s="13"/>
      <c r="B585" s="239"/>
      <c r="C585" s="240"/>
      <c r="D585" s="234" t="s">
        <v>134</v>
      </c>
      <c r="E585" s="241" t="s">
        <v>19</v>
      </c>
      <c r="F585" s="242" t="s">
        <v>771</v>
      </c>
      <c r="G585" s="240"/>
      <c r="H585" s="243">
        <v>3</v>
      </c>
      <c r="I585" s="244"/>
      <c r="J585" s="240"/>
      <c r="K585" s="240"/>
      <c r="L585" s="245"/>
      <c r="M585" s="246"/>
      <c r="N585" s="247"/>
      <c r="O585" s="247"/>
      <c r="P585" s="247"/>
      <c r="Q585" s="247"/>
      <c r="R585" s="247"/>
      <c r="S585" s="247"/>
      <c r="T585" s="24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9" t="s">
        <v>134</v>
      </c>
      <c r="AU585" s="249" t="s">
        <v>80</v>
      </c>
      <c r="AV585" s="13" t="s">
        <v>80</v>
      </c>
      <c r="AW585" s="13" t="s">
        <v>33</v>
      </c>
      <c r="AX585" s="13" t="s">
        <v>78</v>
      </c>
      <c r="AY585" s="249" t="s">
        <v>121</v>
      </c>
    </row>
    <row r="586" s="2" customFormat="1" ht="16.5" customHeight="1">
      <c r="A586" s="37"/>
      <c r="B586" s="38"/>
      <c r="C586" s="250" t="s">
        <v>777</v>
      </c>
      <c r="D586" s="250" t="s">
        <v>157</v>
      </c>
      <c r="E586" s="251" t="s">
        <v>778</v>
      </c>
      <c r="F586" s="252" t="s">
        <v>779</v>
      </c>
      <c r="G586" s="253" t="s">
        <v>169</v>
      </c>
      <c r="H586" s="254">
        <v>3</v>
      </c>
      <c r="I586" s="255"/>
      <c r="J586" s="256">
        <f>ROUND(I586*H586,2)</f>
        <v>0</v>
      </c>
      <c r="K586" s="252" t="s">
        <v>127</v>
      </c>
      <c r="L586" s="257"/>
      <c r="M586" s="258" t="s">
        <v>19</v>
      </c>
      <c r="N586" s="259" t="s">
        <v>43</v>
      </c>
      <c r="O586" s="83"/>
      <c r="P586" s="230">
        <f>O586*H586</f>
        <v>0</v>
      </c>
      <c r="Q586" s="230">
        <v>0.001</v>
      </c>
      <c r="R586" s="230">
        <f>Q586*H586</f>
        <v>0.0030000000000000001</v>
      </c>
      <c r="S586" s="230">
        <v>0</v>
      </c>
      <c r="T586" s="231">
        <f>S586*H586</f>
        <v>0</v>
      </c>
      <c r="U586" s="37"/>
      <c r="V586" s="37"/>
      <c r="W586" s="37"/>
      <c r="X586" s="37"/>
      <c r="Y586" s="37"/>
      <c r="Z586" s="37"/>
      <c r="AA586" s="37"/>
      <c r="AB586" s="37"/>
      <c r="AC586" s="37"/>
      <c r="AD586" s="37"/>
      <c r="AE586" s="37"/>
      <c r="AR586" s="232" t="s">
        <v>290</v>
      </c>
      <c r="AT586" s="232" t="s">
        <v>157</v>
      </c>
      <c r="AU586" s="232" t="s">
        <v>80</v>
      </c>
      <c r="AY586" s="16" t="s">
        <v>121</v>
      </c>
      <c r="BE586" s="233">
        <f>IF(N586="základní",J586,0)</f>
        <v>0</v>
      </c>
      <c r="BF586" s="233">
        <f>IF(N586="snížená",J586,0)</f>
        <v>0</v>
      </c>
      <c r="BG586" s="233">
        <f>IF(N586="zákl. přenesená",J586,0)</f>
        <v>0</v>
      </c>
      <c r="BH586" s="233">
        <f>IF(N586="sníž. přenesená",J586,0)</f>
        <v>0</v>
      </c>
      <c r="BI586" s="233">
        <f>IF(N586="nulová",J586,0)</f>
        <v>0</v>
      </c>
      <c r="BJ586" s="16" t="s">
        <v>78</v>
      </c>
      <c r="BK586" s="233">
        <f>ROUND(I586*H586,2)</f>
        <v>0</v>
      </c>
      <c r="BL586" s="16" t="s">
        <v>214</v>
      </c>
      <c r="BM586" s="232" t="s">
        <v>780</v>
      </c>
    </row>
    <row r="587" s="2" customFormat="1">
      <c r="A587" s="37"/>
      <c r="B587" s="38"/>
      <c r="C587" s="39"/>
      <c r="D587" s="234" t="s">
        <v>130</v>
      </c>
      <c r="E587" s="39"/>
      <c r="F587" s="235" t="s">
        <v>781</v>
      </c>
      <c r="G587" s="39"/>
      <c r="H587" s="39"/>
      <c r="I587" s="141"/>
      <c r="J587" s="39"/>
      <c r="K587" s="39"/>
      <c r="L587" s="43"/>
      <c r="M587" s="236"/>
      <c r="N587" s="237"/>
      <c r="O587" s="83"/>
      <c r="P587" s="83"/>
      <c r="Q587" s="83"/>
      <c r="R587" s="83"/>
      <c r="S587" s="83"/>
      <c r="T587" s="84"/>
      <c r="U587" s="37"/>
      <c r="V587" s="37"/>
      <c r="W587" s="37"/>
      <c r="X587" s="37"/>
      <c r="Y587" s="37"/>
      <c r="Z587" s="37"/>
      <c r="AA587" s="37"/>
      <c r="AB587" s="37"/>
      <c r="AC587" s="37"/>
      <c r="AD587" s="37"/>
      <c r="AE587" s="37"/>
      <c r="AT587" s="16" t="s">
        <v>130</v>
      </c>
      <c r="AU587" s="16" t="s">
        <v>80</v>
      </c>
    </row>
    <row r="588" s="2" customFormat="1">
      <c r="A588" s="37"/>
      <c r="B588" s="38"/>
      <c r="C588" s="39"/>
      <c r="D588" s="234" t="s">
        <v>132</v>
      </c>
      <c r="E588" s="39"/>
      <c r="F588" s="238" t="s">
        <v>133</v>
      </c>
      <c r="G588" s="39"/>
      <c r="H588" s="39"/>
      <c r="I588" s="141"/>
      <c r="J588" s="39"/>
      <c r="K588" s="39"/>
      <c r="L588" s="43"/>
      <c r="M588" s="236"/>
      <c r="N588" s="237"/>
      <c r="O588" s="83"/>
      <c r="P588" s="83"/>
      <c r="Q588" s="83"/>
      <c r="R588" s="83"/>
      <c r="S588" s="83"/>
      <c r="T588" s="84"/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T588" s="16" t="s">
        <v>132</v>
      </c>
      <c r="AU588" s="16" t="s">
        <v>80</v>
      </c>
    </row>
    <row r="589" s="13" customFormat="1">
      <c r="A589" s="13"/>
      <c r="B589" s="239"/>
      <c r="C589" s="240"/>
      <c r="D589" s="234" t="s">
        <v>134</v>
      </c>
      <c r="E589" s="241" t="s">
        <v>19</v>
      </c>
      <c r="F589" s="242" t="s">
        <v>771</v>
      </c>
      <c r="G589" s="240"/>
      <c r="H589" s="243">
        <v>3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9" t="s">
        <v>134</v>
      </c>
      <c r="AU589" s="249" t="s">
        <v>80</v>
      </c>
      <c r="AV589" s="13" t="s">
        <v>80</v>
      </c>
      <c r="AW589" s="13" t="s">
        <v>33</v>
      </c>
      <c r="AX589" s="13" t="s">
        <v>78</v>
      </c>
      <c r="AY589" s="249" t="s">
        <v>121</v>
      </c>
    </row>
    <row r="590" s="2" customFormat="1" ht="16.5" customHeight="1">
      <c r="A590" s="37"/>
      <c r="B590" s="38"/>
      <c r="C590" s="221" t="s">
        <v>782</v>
      </c>
      <c r="D590" s="221" t="s">
        <v>123</v>
      </c>
      <c r="E590" s="222" t="s">
        <v>783</v>
      </c>
      <c r="F590" s="223" t="s">
        <v>784</v>
      </c>
      <c r="G590" s="224" t="s">
        <v>622</v>
      </c>
      <c r="H590" s="225">
        <v>3</v>
      </c>
      <c r="I590" s="226"/>
      <c r="J590" s="227">
        <f>ROUND(I590*H590,2)</f>
        <v>0</v>
      </c>
      <c r="K590" s="223" t="s">
        <v>127</v>
      </c>
      <c r="L590" s="43"/>
      <c r="M590" s="228" t="s">
        <v>19</v>
      </c>
      <c r="N590" s="229" t="s">
        <v>43</v>
      </c>
      <c r="O590" s="83"/>
      <c r="P590" s="230">
        <f>O590*H590</f>
        <v>0</v>
      </c>
      <c r="Q590" s="230">
        <v>0.0019599999999999999</v>
      </c>
      <c r="R590" s="230">
        <f>Q590*H590</f>
        <v>0.0058799999999999998</v>
      </c>
      <c r="S590" s="230">
        <v>0</v>
      </c>
      <c r="T590" s="231">
        <f>S590*H590</f>
        <v>0</v>
      </c>
      <c r="U590" s="37"/>
      <c r="V590" s="37"/>
      <c r="W590" s="37"/>
      <c r="X590" s="37"/>
      <c r="Y590" s="37"/>
      <c r="Z590" s="37"/>
      <c r="AA590" s="37"/>
      <c r="AB590" s="37"/>
      <c r="AC590" s="37"/>
      <c r="AD590" s="37"/>
      <c r="AE590" s="37"/>
      <c r="AR590" s="232" t="s">
        <v>214</v>
      </c>
      <c r="AT590" s="232" t="s">
        <v>123</v>
      </c>
      <c r="AU590" s="232" t="s">
        <v>80</v>
      </c>
      <c r="AY590" s="16" t="s">
        <v>121</v>
      </c>
      <c r="BE590" s="233">
        <f>IF(N590="základní",J590,0)</f>
        <v>0</v>
      </c>
      <c r="BF590" s="233">
        <f>IF(N590="snížená",J590,0)</f>
        <v>0</v>
      </c>
      <c r="BG590" s="233">
        <f>IF(N590="zákl. přenesená",J590,0)</f>
        <v>0</v>
      </c>
      <c r="BH590" s="233">
        <f>IF(N590="sníž. přenesená",J590,0)</f>
        <v>0</v>
      </c>
      <c r="BI590" s="233">
        <f>IF(N590="nulová",J590,0)</f>
        <v>0</v>
      </c>
      <c r="BJ590" s="16" t="s">
        <v>78</v>
      </c>
      <c r="BK590" s="233">
        <f>ROUND(I590*H590,2)</f>
        <v>0</v>
      </c>
      <c r="BL590" s="16" t="s">
        <v>214</v>
      </c>
      <c r="BM590" s="232" t="s">
        <v>785</v>
      </c>
    </row>
    <row r="591" s="2" customFormat="1">
      <c r="A591" s="37"/>
      <c r="B591" s="38"/>
      <c r="C591" s="39"/>
      <c r="D591" s="234" t="s">
        <v>130</v>
      </c>
      <c r="E591" s="39"/>
      <c r="F591" s="235" t="s">
        <v>786</v>
      </c>
      <c r="G591" s="39"/>
      <c r="H591" s="39"/>
      <c r="I591" s="141"/>
      <c r="J591" s="39"/>
      <c r="K591" s="39"/>
      <c r="L591" s="43"/>
      <c r="M591" s="236"/>
      <c r="N591" s="237"/>
      <c r="O591" s="83"/>
      <c r="P591" s="83"/>
      <c r="Q591" s="83"/>
      <c r="R591" s="83"/>
      <c r="S591" s="83"/>
      <c r="T591" s="84"/>
      <c r="U591" s="37"/>
      <c r="V591" s="37"/>
      <c r="W591" s="37"/>
      <c r="X591" s="37"/>
      <c r="Y591" s="37"/>
      <c r="Z591" s="37"/>
      <c r="AA591" s="37"/>
      <c r="AB591" s="37"/>
      <c r="AC591" s="37"/>
      <c r="AD591" s="37"/>
      <c r="AE591" s="37"/>
      <c r="AT591" s="16" t="s">
        <v>130</v>
      </c>
      <c r="AU591" s="16" t="s">
        <v>80</v>
      </c>
    </row>
    <row r="592" s="2" customFormat="1">
      <c r="A592" s="37"/>
      <c r="B592" s="38"/>
      <c r="C592" s="39"/>
      <c r="D592" s="234" t="s">
        <v>132</v>
      </c>
      <c r="E592" s="39"/>
      <c r="F592" s="238" t="s">
        <v>133</v>
      </c>
      <c r="G592" s="39"/>
      <c r="H592" s="39"/>
      <c r="I592" s="141"/>
      <c r="J592" s="39"/>
      <c r="K592" s="39"/>
      <c r="L592" s="43"/>
      <c r="M592" s="236"/>
      <c r="N592" s="237"/>
      <c r="O592" s="83"/>
      <c r="P592" s="83"/>
      <c r="Q592" s="83"/>
      <c r="R592" s="83"/>
      <c r="S592" s="83"/>
      <c r="T592" s="84"/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T592" s="16" t="s">
        <v>132</v>
      </c>
      <c r="AU592" s="16" t="s">
        <v>80</v>
      </c>
    </row>
    <row r="593" s="13" customFormat="1">
      <c r="A593" s="13"/>
      <c r="B593" s="239"/>
      <c r="C593" s="240"/>
      <c r="D593" s="234" t="s">
        <v>134</v>
      </c>
      <c r="E593" s="241" t="s">
        <v>19</v>
      </c>
      <c r="F593" s="242" t="s">
        <v>771</v>
      </c>
      <c r="G593" s="240"/>
      <c r="H593" s="243">
        <v>3</v>
      </c>
      <c r="I593" s="244"/>
      <c r="J593" s="240"/>
      <c r="K593" s="240"/>
      <c r="L593" s="245"/>
      <c r="M593" s="246"/>
      <c r="N593" s="247"/>
      <c r="O593" s="247"/>
      <c r="P593" s="247"/>
      <c r="Q593" s="247"/>
      <c r="R593" s="247"/>
      <c r="S593" s="247"/>
      <c r="T593" s="248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49" t="s">
        <v>134</v>
      </c>
      <c r="AU593" s="249" t="s">
        <v>80</v>
      </c>
      <c r="AV593" s="13" t="s">
        <v>80</v>
      </c>
      <c r="AW593" s="13" t="s">
        <v>33</v>
      </c>
      <c r="AX593" s="13" t="s">
        <v>78</v>
      </c>
      <c r="AY593" s="249" t="s">
        <v>121</v>
      </c>
    </row>
    <row r="594" s="2" customFormat="1" ht="16.5" customHeight="1">
      <c r="A594" s="37"/>
      <c r="B594" s="38"/>
      <c r="C594" s="221" t="s">
        <v>787</v>
      </c>
      <c r="D594" s="221" t="s">
        <v>123</v>
      </c>
      <c r="E594" s="222" t="s">
        <v>788</v>
      </c>
      <c r="F594" s="223" t="s">
        <v>789</v>
      </c>
      <c r="G594" s="224" t="s">
        <v>622</v>
      </c>
      <c r="H594" s="225">
        <v>6</v>
      </c>
      <c r="I594" s="226"/>
      <c r="J594" s="227">
        <f>ROUND(I594*H594,2)</f>
        <v>0</v>
      </c>
      <c r="K594" s="223" t="s">
        <v>127</v>
      </c>
      <c r="L594" s="43"/>
      <c r="M594" s="228" t="s">
        <v>19</v>
      </c>
      <c r="N594" s="229" t="s">
        <v>43</v>
      </c>
      <c r="O594" s="83"/>
      <c r="P594" s="230">
        <f>O594*H594</f>
        <v>0</v>
      </c>
      <c r="Q594" s="230">
        <v>0.00044000000000000002</v>
      </c>
      <c r="R594" s="230">
        <f>Q594*H594</f>
        <v>0.00264</v>
      </c>
      <c r="S594" s="230">
        <v>0</v>
      </c>
      <c r="T594" s="231">
        <f>S594*H594</f>
        <v>0</v>
      </c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R594" s="232" t="s">
        <v>214</v>
      </c>
      <c r="AT594" s="232" t="s">
        <v>123</v>
      </c>
      <c r="AU594" s="232" t="s">
        <v>80</v>
      </c>
      <c r="AY594" s="16" t="s">
        <v>121</v>
      </c>
      <c r="BE594" s="233">
        <f>IF(N594="základní",J594,0)</f>
        <v>0</v>
      </c>
      <c r="BF594" s="233">
        <f>IF(N594="snížená",J594,0)</f>
        <v>0</v>
      </c>
      <c r="BG594" s="233">
        <f>IF(N594="zákl. přenesená",J594,0)</f>
        <v>0</v>
      </c>
      <c r="BH594" s="233">
        <f>IF(N594="sníž. přenesená",J594,0)</f>
        <v>0</v>
      </c>
      <c r="BI594" s="233">
        <f>IF(N594="nulová",J594,0)</f>
        <v>0</v>
      </c>
      <c r="BJ594" s="16" t="s">
        <v>78</v>
      </c>
      <c r="BK594" s="233">
        <f>ROUND(I594*H594,2)</f>
        <v>0</v>
      </c>
      <c r="BL594" s="16" t="s">
        <v>214</v>
      </c>
      <c r="BM594" s="232" t="s">
        <v>790</v>
      </c>
    </row>
    <row r="595" s="2" customFormat="1">
      <c r="A595" s="37"/>
      <c r="B595" s="38"/>
      <c r="C595" s="39"/>
      <c r="D595" s="234" t="s">
        <v>130</v>
      </c>
      <c r="E595" s="39"/>
      <c r="F595" s="235" t="s">
        <v>791</v>
      </c>
      <c r="G595" s="39"/>
      <c r="H595" s="39"/>
      <c r="I595" s="141"/>
      <c r="J595" s="39"/>
      <c r="K595" s="39"/>
      <c r="L595" s="43"/>
      <c r="M595" s="236"/>
      <c r="N595" s="237"/>
      <c r="O595" s="83"/>
      <c r="P595" s="83"/>
      <c r="Q595" s="83"/>
      <c r="R595" s="83"/>
      <c r="S595" s="83"/>
      <c r="T595" s="84"/>
      <c r="U595" s="37"/>
      <c r="V595" s="37"/>
      <c r="W595" s="37"/>
      <c r="X595" s="37"/>
      <c r="Y595" s="37"/>
      <c r="Z595" s="37"/>
      <c r="AA595" s="37"/>
      <c r="AB595" s="37"/>
      <c r="AC595" s="37"/>
      <c r="AD595" s="37"/>
      <c r="AE595" s="37"/>
      <c r="AT595" s="16" t="s">
        <v>130</v>
      </c>
      <c r="AU595" s="16" t="s">
        <v>80</v>
      </c>
    </row>
    <row r="596" s="2" customFormat="1">
      <c r="A596" s="37"/>
      <c r="B596" s="38"/>
      <c r="C596" s="39"/>
      <c r="D596" s="234" t="s">
        <v>132</v>
      </c>
      <c r="E596" s="39"/>
      <c r="F596" s="238" t="s">
        <v>133</v>
      </c>
      <c r="G596" s="39"/>
      <c r="H596" s="39"/>
      <c r="I596" s="141"/>
      <c r="J596" s="39"/>
      <c r="K596" s="39"/>
      <c r="L596" s="43"/>
      <c r="M596" s="236"/>
      <c r="N596" s="237"/>
      <c r="O596" s="83"/>
      <c r="P596" s="83"/>
      <c r="Q596" s="83"/>
      <c r="R596" s="83"/>
      <c r="S596" s="83"/>
      <c r="T596" s="84"/>
      <c r="U596" s="37"/>
      <c r="V596" s="37"/>
      <c r="W596" s="37"/>
      <c r="X596" s="37"/>
      <c r="Y596" s="37"/>
      <c r="Z596" s="37"/>
      <c r="AA596" s="37"/>
      <c r="AB596" s="37"/>
      <c r="AC596" s="37"/>
      <c r="AD596" s="37"/>
      <c r="AE596" s="37"/>
      <c r="AT596" s="16" t="s">
        <v>132</v>
      </c>
      <c r="AU596" s="16" t="s">
        <v>80</v>
      </c>
    </row>
    <row r="597" s="13" customFormat="1">
      <c r="A597" s="13"/>
      <c r="B597" s="239"/>
      <c r="C597" s="240"/>
      <c r="D597" s="234" t="s">
        <v>134</v>
      </c>
      <c r="E597" s="241" t="s">
        <v>19</v>
      </c>
      <c r="F597" s="242" t="s">
        <v>792</v>
      </c>
      <c r="G597" s="240"/>
      <c r="H597" s="243">
        <v>6</v>
      </c>
      <c r="I597" s="244"/>
      <c r="J597" s="240"/>
      <c r="K597" s="240"/>
      <c r="L597" s="245"/>
      <c r="M597" s="246"/>
      <c r="N597" s="247"/>
      <c r="O597" s="247"/>
      <c r="P597" s="247"/>
      <c r="Q597" s="247"/>
      <c r="R597" s="247"/>
      <c r="S597" s="247"/>
      <c r="T597" s="248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9" t="s">
        <v>134</v>
      </c>
      <c r="AU597" s="249" t="s">
        <v>80</v>
      </c>
      <c r="AV597" s="13" t="s">
        <v>80</v>
      </c>
      <c r="AW597" s="13" t="s">
        <v>33</v>
      </c>
      <c r="AX597" s="13" t="s">
        <v>78</v>
      </c>
      <c r="AY597" s="249" t="s">
        <v>121</v>
      </c>
    </row>
    <row r="598" s="2" customFormat="1" ht="16.5" customHeight="1">
      <c r="A598" s="37"/>
      <c r="B598" s="38"/>
      <c r="C598" s="250" t="s">
        <v>793</v>
      </c>
      <c r="D598" s="250" t="s">
        <v>157</v>
      </c>
      <c r="E598" s="251" t="s">
        <v>794</v>
      </c>
      <c r="F598" s="252" t="s">
        <v>795</v>
      </c>
      <c r="G598" s="253" t="s">
        <v>169</v>
      </c>
      <c r="H598" s="254">
        <v>6</v>
      </c>
      <c r="I598" s="255"/>
      <c r="J598" s="256">
        <f>ROUND(I598*H598,2)</f>
        <v>0</v>
      </c>
      <c r="K598" s="252" t="s">
        <v>127</v>
      </c>
      <c r="L598" s="257"/>
      <c r="M598" s="258" t="s">
        <v>19</v>
      </c>
      <c r="N598" s="259" t="s">
        <v>43</v>
      </c>
      <c r="O598" s="83"/>
      <c r="P598" s="230">
        <f>O598*H598</f>
        <v>0</v>
      </c>
      <c r="Q598" s="230">
        <v>0.0064999999999999997</v>
      </c>
      <c r="R598" s="230">
        <f>Q598*H598</f>
        <v>0.039</v>
      </c>
      <c r="S598" s="230">
        <v>0</v>
      </c>
      <c r="T598" s="231">
        <f>S598*H598</f>
        <v>0</v>
      </c>
      <c r="U598" s="37"/>
      <c r="V598" s="37"/>
      <c r="W598" s="37"/>
      <c r="X598" s="37"/>
      <c r="Y598" s="37"/>
      <c r="Z598" s="37"/>
      <c r="AA598" s="37"/>
      <c r="AB598" s="37"/>
      <c r="AC598" s="37"/>
      <c r="AD598" s="37"/>
      <c r="AE598" s="37"/>
      <c r="AR598" s="232" t="s">
        <v>290</v>
      </c>
      <c r="AT598" s="232" t="s">
        <v>157</v>
      </c>
      <c r="AU598" s="232" t="s">
        <v>80</v>
      </c>
      <c r="AY598" s="16" t="s">
        <v>121</v>
      </c>
      <c r="BE598" s="233">
        <f>IF(N598="základní",J598,0)</f>
        <v>0</v>
      </c>
      <c r="BF598" s="233">
        <f>IF(N598="snížená",J598,0)</f>
        <v>0</v>
      </c>
      <c r="BG598" s="233">
        <f>IF(N598="zákl. přenesená",J598,0)</f>
        <v>0</v>
      </c>
      <c r="BH598" s="233">
        <f>IF(N598="sníž. přenesená",J598,0)</f>
        <v>0</v>
      </c>
      <c r="BI598" s="233">
        <f>IF(N598="nulová",J598,0)</f>
        <v>0</v>
      </c>
      <c r="BJ598" s="16" t="s">
        <v>78</v>
      </c>
      <c r="BK598" s="233">
        <f>ROUND(I598*H598,2)</f>
        <v>0</v>
      </c>
      <c r="BL598" s="16" t="s">
        <v>214</v>
      </c>
      <c r="BM598" s="232" t="s">
        <v>796</v>
      </c>
    </row>
    <row r="599" s="2" customFormat="1">
      <c r="A599" s="37"/>
      <c r="B599" s="38"/>
      <c r="C599" s="39"/>
      <c r="D599" s="234" t="s">
        <v>130</v>
      </c>
      <c r="E599" s="39"/>
      <c r="F599" s="235" t="s">
        <v>797</v>
      </c>
      <c r="G599" s="39"/>
      <c r="H599" s="39"/>
      <c r="I599" s="141"/>
      <c r="J599" s="39"/>
      <c r="K599" s="39"/>
      <c r="L599" s="43"/>
      <c r="M599" s="236"/>
      <c r="N599" s="237"/>
      <c r="O599" s="83"/>
      <c r="P599" s="83"/>
      <c r="Q599" s="83"/>
      <c r="R599" s="83"/>
      <c r="S599" s="83"/>
      <c r="T599" s="84"/>
      <c r="U599" s="37"/>
      <c r="V599" s="37"/>
      <c r="W599" s="37"/>
      <c r="X599" s="37"/>
      <c r="Y599" s="37"/>
      <c r="Z599" s="37"/>
      <c r="AA599" s="37"/>
      <c r="AB599" s="37"/>
      <c r="AC599" s="37"/>
      <c r="AD599" s="37"/>
      <c r="AE599" s="37"/>
      <c r="AT599" s="16" t="s">
        <v>130</v>
      </c>
      <c r="AU599" s="16" t="s">
        <v>80</v>
      </c>
    </row>
    <row r="600" s="2" customFormat="1">
      <c r="A600" s="37"/>
      <c r="B600" s="38"/>
      <c r="C600" s="39"/>
      <c r="D600" s="234" t="s">
        <v>132</v>
      </c>
      <c r="E600" s="39"/>
      <c r="F600" s="238" t="s">
        <v>133</v>
      </c>
      <c r="G600" s="39"/>
      <c r="H600" s="39"/>
      <c r="I600" s="141"/>
      <c r="J600" s="39"/>
      <c r="K600" s="39"/>
      <c r="L600" s="43"/>
      <c r="M600" s="236"/>
      <c r="N600" s="237"/>
      <c r="O600" s="83"/>
      <c r="P600" s="83"/>
      <c r="Q600" s="83"/>
      <c r="R600" s="83"/>
      <c r="S600" s="83"/>
      <c r="T600" s="84"/>
      <c r="U600" s="37"/>
      <c r="V600" s="37"/>
      <c r="W600" s="37"/>
      <c r="X600" s="37"/>
      <c r="Y600" s="37"/>
      <c r="Z600" s="37"/>
      <c r="AA600" s="37"/>
      <c r="AB600" s="37"/>
      <c r="AC600" s="37"/>
      <c r="AD600" s="37"/>
      <c r="AE600" s="37"/>
      <c r="AT600" s="16" t="s">
        <v>132</v>
      </c>
      <c r="AU600" s="16" t="s">
        <v>80</v>
      </c>
    </row>
    <row r="601" s="13" customFormat="1">
      <c r="A601" s="13"/>
      <c r="B601" s="239"/>
      <c r="C601" s="240"/>
      <c r="D601" s="234" t="s">
        <v>134</v>
      </c>
      <c r="E601" s="241" t="s">
        <v>19</v>
      </c>
      <c r="F601" s="242" t="s">
        <v>792</v>
      </c>
      <c r="G601" s="240"/>
      <c r="H601" s="243">
        <v>6</v>
      </c>
      <c r="I601" s="244"/>
      <c r="J601" s="240"/>
      <c r="K601" s="240"/>
      <c r="L601" s="245"/>
      <c r="M601" s="246"/>
      <c r="N601" s="247"/>
      <c r="O601" s="247"/>
      <c r="P601" s="247"/>
      <c r="Q601" s="247"/>
      <c r="R601" s="247"/>
      <c r="S601" s="247"/>
      <c r="T601" s="248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49" t="s">
        <v>134</v>
      </c>
      <c r="AU601" s="249" t="s">
        <v>80</v>
      </c>
      <c r="AV601" s="13" t="s">
        <v>80</v>
      </c>
      <c r="AW601" s="13" t="s">
        <v>33</v>
      </c>
      <c r="AX601" s="13" t="s">
        <v>78</v>
      </c>
      <c r="AY601" s="249" t="s">
        <v>121</v>
      </c>
    </row>
    <row r="602" s="2" customFormat="1" ht="16.5" customHeight="1">
      <c r="A602" s="37"/>
      <c r="B602" s="38"/>
      <c r="C602" s="221" t="s">
        <v>197</v>
      </c>
      <c r="D602" s="221" t="s">
        <v>123</v>
      </c>
      <c r="E602" s="222" t="s">
        <v>798</v>
      </c>
      <c r="F602" s="223" t="s">
        <v>799</v>
      </c>
      <c r="G602" s="224" t="s">
        <v>622</v>
      </c>
      <c r="H602" s="225">
        <v>6</v>
      </c>
      <c r="I602" s="226"/>
      <c r="J602" s="227">
        <f>ROUND(I602*H602,2)</f>
        <v>0</v>
      </c>
      <c r="K602" s="223" t="s">
        <v>127</v>
      </c>
      <c r="L602" s="43"/>
      <c r="M602" s="228" t="s">
        <v>19</v>
      </c>
      <c r="N602" s="229" t="s">
        <v>43</v>
      </c>
      <c r="O602" s="83"/>
      <c r="P602" s="230">
        <f>O602*H602</f>
        <v>0</v>
      </c>
      <c r="Q602" s="230">
        <v>0.001</v>
      </c>
      <c r="R602" s="230">
        <f>Q602*H602</f>
        <v>0.0060000000000000001</v>
      </c>
      <c r="S602" s="230">
        <v>0</v>
      </c>
      <c r="T602" s="231">
        <f>S602*H602</f>
        <v>0</v>
      </c>
      <c r="U602" s="37"/>
      <c r="V602" s="37"/>
      <c r="W602" s="37"/>
      <c r="X602" s="37"/>
      <c r="Y602" s="37"/>
      <c r="Z602" s="37"/>
      <c r="AA602" s="37"/>
      <c r="AB602" s="37"/>
      <c r="AC602" s="37"/>
      <c r="AD602" s="37"/>
      <c r="AE602" s="37"/>
      <c r="AR602" s="232" t="s">
        <v>214</v>
      </c>
      <c r="AT602" s="232" t="s">
        <v>123</v>
      </c>
      <c r="AU602" s="232" t="s">
        <v>80</v>
      </c>
      <c r="AY602" s="16" t="s">
        <v>121</v>
      </c>
      <c r="BE602" s="233">
        <f>IF(N602="základní",J602,0)</f>
        <v>0</v>
      </c>
      <c r="BF602" s="233">
        <f>IF(N602="snížená",J602,0)</f>
        <v>0</v>
      </c>
      <c r="BG602" s="233">
        <f>IF(N602="zákl. přenesená",J602,0)</f>
        <v>0</v>
      </c>
      <c r="BH602" s="233">
        <f>IF(N602="sníž. přenesená",J602,0)</f>
        <v>0</v>
      </c>
      <c r="BI602" s="233">
        <f>IF(N602="nulová",J602,0)</f>
        <v>0</v>
      </c>
      <c r="BJ602" s="16" t="s">
        <v>78</v>
      </c>
      <c r="BK602" s="233">
        <f>ROUND(I602*H602,2)</f>
        <v>0</v>
      </c>
      <c r="BL602" s="16" t="s">
        <v>214</v>
      </c>
      <c r="BM602" s="232" t="s">
        <v>800</v>
      </c>
    </row>
    <row r="603" s="2" customFormat="1">
      <c r="A603" s="37"/>
      <c r="B603" s="38"/>
      <c r="C603" s="39"/>
      <c r="D603" s="234" t="s">
        <v>130</v>
      </c>
      <c r="E603" s="39"/>
      <c r="F603" s="235" t="s">
        <v>801</v>
      </c>
      <c r="G603" s="39"/>
      <c r="H603" s="39"/>
      <c r="I603" s="141"/>
      <c r="J603" s="39"/>
      <c r="K603" s="39"/>
      <c r="L603" s="43"/>
      <c r="M603" s="236"/>
      <c r="N603" s="237"/>
      <c r="O603" s="83"/>
      <c r="P603" s="83"/>
      <c r="Q603" s="83"/>
      <c r="R603" s="83"/>
      <c r="S603" s="83"/>
      <c r="T603" s="84"/>
      <c r="U603" s="37"/>
      <c r="V603" s="37"/>
      <c r="W603" s="37"/>
      <c r="X603" s="37"/>
      <c r="Y603" s="37"/>
      <c r="Z603" s="37"/>
      <c r="AA603" s="37"/>
      <c r="AB603" s="37"/>
      <c r="AC603" s="37"/>
      <c r="AD603" s="37"/>
      <c r="AE603" s="37"/>
      <c r="AT603" s="16" t="s">
        <v>130</v>
      </c>
      <c r="AU603" s="16" t="s">
        <v>80</v>
      </c>
    </row>
    <row r="604" s="2" customFormat="1">
      <c r="A604" s="37"/>
      <c r="B604" s="38"/>
      <c r="C604" s="39"/>
      <c r="D604" s="234" t="s">
        <v>132</v>
      </c>
      <c r="E604" s="39"/>
      <c r="F604" s="238" t="s">
        <v>133</v>
      </c>
      <c r="G604" s="39"/>
      <c r="H604" s="39"/>
      <c r="I604" s="141"/>
      <c r="J604" s="39"/>
      <c r="K604" s="39"/>
      <c r="L604" s="43"/>
      <c r="M604" s="236"/>
      <c r="N604" s="237"/>
      <c r="O604" s="83"/>
      <c r="P604" s="83"/>
      <c r="Q604" s="83"/>
      <c r="R604" s="83"/>
      <c r="S604" s="83"/>
      <c r="T604" s="84"/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T604" s="16" t="s">
        <v>132</v>
      </c>
      <c r="AU604" s="16" t="s">
        <v>80</v>
      </c>
    </row>
    <row r="605" s="13" customFormat="1">
      <c r="A605" s="13"/>
      <c r="B605" s="239"/>
      <c r="C605" s="240"/>
      <c r="D605" s="234" t="s">
        <v>134</v>
      </c>
      <c r="E605" s="241" t="s">
        <v>19</v>
      </c>
      <c r="F605" s="242" t="s">
        <v>792</v>
      </c>
      <c r="G605" s="240"/>
      <c r="H605" s="243">
        <v>6</v>
      </c>
      <c r="I605" s="244"/>
      <c r="J605" s="240"/>
      <c r="K605" s="240"/>
      <c r="L605" s="245"/>
      <c r="M605" s="246"/>
      <c r="N605" s="247"/>
      <c r="O605" s="247"/>
      <c r="P605" s="247"/>
      <c r="Q605" s="247"/>
      <c r="R605" s="247"/>
      <c r="S605" s="247"/>
      <c r="T605" s="24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9" t="s">
        <v>134</v>
      </c>
      <c r="AU605" s="249" t="s">
        <v>80</v>
      </c>
      <c r="AV605" s="13" t="s">
        <v>80</v>
      </c>
      <c r="AW605" s="13" t="s">
        <v>33</v>
      </c>
      <c r="AX605" s="13" t="s">
        <v>78</v>
      </c>
      <c r="AY605" s="249" t="s">
        <v>121</v>
      </c>
    </row>
    <row r="606" s="2" customFormat="1" ht="16.5" customHeight="1">
      <c r="A606" s="37"/>
      <c r="B606" s="38"/>
      <c r="C606" s="221" t="s">
        <v>802</v>
      </c>
      <c r="D606" s="221" t="s">
        <v>123</v>
      </c>
      <c r="E606" s="222" t="s">
        <v>803</v>
      </c>
      <c r="F606" s="223" t="s">
        <v>804</v>
      </c>
      <c r="G606" s="224" t="s">
        <v>169</v>
      </c>
      <c r="H606" s="225">
        <v>6</v>
      </c>
      <c r="I606" s="226"/>
      <c r="J606" s="227">
        <f>ROUND(I606*H606,2)</f>
        <v>0</v>
      </c>
      <c r="K606" s="223" t="s">
        <v>127</v>
      </c>
      <c r="L606" s="43"/>
      <c r="M606" s="228" t="s">
        <v>19</v>
      </c>
      <c r="N606" s="229" t="s">
        <v>43</v>
      </c>
      <c r="O606" s="83"/>
      <c r="P606" s="230">
        <f>O606*H606</f>
        <v>0</v>
      </c>
      <c r="Q606" s="230">
        <v>0.00016000000000000001</v>
      </c>
      <c r="R606" s="230">
        <f>Q606*H606</f>
        <v>0.00096000000000000013</v>
      </c>
      <c r="S606" s="230">
        <v>0</v>
      </c>
      <c r="T606" s="231">
        <f>S606*H606</f>
        <v>0</v>
      </c>
      <c r="U606" s="37"/>
      <c r="V606" s="37"/>
      <c r="W606" s="37"/>
      <c r="X606" s="37"/>
      <c r="Y606" s="37"/>
      <c r="Z606" s="37"/>
      <c r="AA606" s="37"/>
      <c r="AB606" s="37"/>
      <c r="AC606" s="37"/>
      <c r="AD606" s="37"/>
      <c r="AE606" s="37"/>
      <c r="AR606" s="232" t="s">
        <v>214</v>
      </c>
      <c r="AT606" s="232" t="s">
        <v>123</v>
      </c>
      <c r="AU606" s="232" t="s">
        <v>80</v>
      </c>
      <c r="AY606" s="16" t="s">
        <v>121</v>
      </c>
      <c r="BE606" s="233">
        <f>IF(N606="základní",J606,0)</f>
        <v>0</v>
      </c>
      <c r="BF606" s="233">
        <f>IF(N606="snížená",J606,0)</f>
        <v>0</v>
      </c>
      <c r="BG606" s="233">
        <f>IF(N606="zákl. přenesená",J606,0)</f>
        <v>0</v>
      </c>
      <c r="BH606" s="233">
        <f>IF(N606="sníž. přenesená",J606,0)</f>
        <v>0</v>
      </c>
      <c r="BI606" s="233">
        <f>IF(N606="nulová",J606,0)</f>
        <v>0</v>
      </c>
      <c r="BJ606" s="16" t="s">
        <v>78</v>
      </c>
      <c r="BK606" s="233">
        <f>ROUND(I606*H606,2)</f>
        <v>0</v>
      </c>
      <c r="BL606" s="16" t="s">
        <v>214</v>
      </c>
      <c r="BM606" s="232" t="s">
        <v>805</v>
      </c>
    </row>
    <row r="607" s="2" customFormat="1">
      <c r="A607" s="37"/>
      <c r="B607" s="38"/>
      <c r="C607" s="39"/>
      <c r="D607" s="234" t="s">
        <v>130</v>
      </c>
      <c r="E607" s="39"/>
      <c r="F607" s="235" t="s">
        <v>806</v>
      </c>
      <c r="G607" s="39"/>
      <c r="H607" s="39"/>
      <c r="I607" s="141"/>
      <c r="J607" s="39"/>
      <c r="K607" s="39"/>
      <c r="L607" s="43"/>
      <c r="M607" s="236"/>
      <c r="N607" s="237"/>
      <c r="O607" s="83"/>
      <c r="P607" s="83"/>
      <c r="Q607" s="83"/>
      <c r="R607" s="83"/>
      <c r="S607" s="83"/>
      <c r="T607" s="84"/>
      <c r="U607" s="37"/>
      <c r="V607" s="37"/>
      <c r="W607" s="37"/>
      <c r="X607" s="37"/>
      <c r="Y607" s="37"/>
      <c r="Z607" s="37"/>
      <c r="AA607" s="37"/>
      <c r="AB607" s="37"/>
      <c r="AC607" s="37"/>
      <c r="AD607" s="37"/>
      <c r="AE607" s="37"/>
      <c r="AT607" s="16" t="s">
        <v>130</v>
      </c>
      <c r="AU607" s="16" t="s">
        <v>80</v>
      </c>
    </row>
    <row r="608" s="2" customFormat="1">
      <c r="A608" s="37"/>
      <c r="B608" s="38"/>
      <c r="C608" s="39"/>
      <c r="D608" s="234" t="s">
        <v>132</v>
      </c>
      <c r="E608" s="39"/>
      <c r="F608" s="238" t="s">
        <v>133</v>
      </c>
      <c r="G608" s="39"/>
      <c r="H608" s="39"/>
      <c r="I608" s="141"/>
      <c r="J608" s="39"/>
      <c r="K608" s="39"/>
      <c r="L608" s="43"/>
      <c r="M608" s="236"/>
      <c r="N608" s="237"/>
      <c r="O608" s="83"/>
      <c r="P608" s="83"/>
      <c r="Q608" s="83"/>
      <c r="R608" s="83"/>
      <c r="S608" s="83"/>
      <c r="T608" s="84"/>
      <c r="U608" s="37"/>
      <c r="V608" s="37"/>
      <c r="W608" s="37"/>
      <c r="X608" s="37"/>
      <c r="Y608" s="37"/>
      <c r="Z608" s="37"/>
      <c r="AA608" s="37"/>
      <c r="AB608" s="37"/>
      <c r="AC608" s="37"/>
      <c r="AD608" s="37"/>
      <c r="AE608" s="37"/>
      <c r="AT608" s="16" t="s">
        <v>132</v>
      </c>
      <c r="AU608" s="16" t="s">
        <v>80</v>
      </c>
    </row>
    <row r="609" s="13" customFormat="1">
      <c r="A609" s="13"/>
      <c r="B609" s="239"/>
      <c r="C609" s="240"/>
      <c r="D609" s="234" t="s">
        <v>134</v>
      </c>
      <c r="E609" s="241" t="s">
        <v>19</v>
      </c>
      <c r="F609" s="242" t="s">
        <v>792</v>
      </c>
      <c r="G609" s="240"/>
      <c r="H609" s="243">
        <v>6</v>
      </c>
      <c r="I609" s="244"/>
      <c r="J609" s="240"/>
      <c r="K609" s="240"/>
      <c r="L609" s="245"/>
      <c r="M609" s="246"/>
      <c r="N609" s="247"/>
      <c r="O609" s="247"/>
      <c r="P609" s="247"/>
      <c r="Q609" s="247"/>
      <c r="R609" s="247"/>
      <c r="S609" s="247"/>
      <c r="T609" s="24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9" t="s">
        <v>134</v>
      </c>
      <c r="AU609" s="249" t="s">
        <v>80</v>
      </c>
      <c r="AV609" s="13" t="s">
        <v>80</v>
      </c>
      <c r="AW609" s="13" t="s">
        <v>33</v>
      </c>
      <c r="AX609" s="13" t="s">
        <v>78</v>
      </c>
      <c r="AY609" s="249" t="s">
        <v>121</v>
      </c>
    </row>
    <row r="610" s="2" customFormat="1" ht="16.5" customHeight="1">
      <c r="A610" s="37"/>
      <c r="B610" s="38"/>
      <c r="C610" s="250" t="s">
        <v>807</v>
      </c>
      <c r="D610" s="250" t="s">
        <v>157</v>
      </c>
      <c r="E610" s="251" t="s">
        <v>808</v>
      </c>
      <c r="F610" s="252" t="s">
        <v>809</v>
      </c>
      <c r="G610" s="253" t="s">
        <v>169</v>
      </c>
      <c r="H610" s="254">
        <v>6</v>
      </c>
      <c r="I610" s="255"/>
      <c r="J610" s="256">
        <f>ROUND(I610*H610,2)</f>
        <v>0</v>
      </c>
      <c r="K610" s="252" t="s">
        <v>127</v>
      </c>
      <c r="L610" s="257"/>
      <c r="M610" s="258" t="s">
        <v>19</v>
      </c>
      <c r="N610" s="259" t="s">
        <v>43</v>
      </c>
      <c r="O610" s="83"/>
      <c r="P610" s="230">
        <f>O610*H610</f>
        <v>0</v>
      </c>
      <c r="Q610" s="230">
        <v>0.00025999999999999998</v>
      </c>
      <c r="R610" s="230">
        <f>Q610*H610</f>
        <v>0.0015599999999999998</v>
      </c>
      <c r="S610" s="230">
        <v>0</v>
      </c>
      <c r="T610" s="231">
        <f>S610*H610</f>
        <v>0</v>
      </c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R610" s="232" t="s">
        <v>290</v>
      </c>
      <c r="AT610" s="232" t="s">
        <v>157</v>
      </c>
      <c r="AU610" s="232" t="s">
        <v>80</v>
      </c>
      <c r="AY610" s="16" t="s">
        <v>121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6" t="s">
        <v>78</v>
      </c>
      <c r="BK610" s="233">
        <f>ROUND(I610*H610,2)</f>
        <v>0</v>
      </c>
      <c r="BL610" s="16" t="s">
        <v>214</v>
      </c>
      <c r="BM610" s="232" t="s">
        <v>810</v>
      </c>
    </row>
    <row r="611" s="2" customFormat="1">
      <c r="A611" s="37"/>
      <c r="B611" s="38"/>
      <c r="C611" s="39"/>
      <c r="D611" s="234" t="s">
        <v>130</v>
      </c>
      <c r="E611" s="39"/>
      <c r="F611" s="235" t="s">
        <v>811</v>
      </c>
      <c r="G611" s="39"/>
      <c r="H611" s="39"/>
      <c r="I611" s="141"/>
      <c r="J611" s="39"/>
      <c r="K611" s="39"/>
      <c r="L611" s="43"/>
      <c r="M611" s="236"/>
      <c r="N611" s="237"/>
      <c r="O611" s="83"/>
      <c r="P611" s="83"/>
      <c r="Q611" s="83"/>
      <c r="R611" s="83"/>
      <c r="S611" s="83"/>
      <c r="T611" s="84"/>
      <c r="U611" s="37"/>
      <c r="V611" s="37"/>
      <c r="W611" s="37"/>
      <c r="X611" s="37"/>
      <c r="Y611" s="37"/>
      <c r="Z611" s="37"/>
      <c r="AA611" s="37"/>
      <c r="AB611" s="37"/>
      <c r="AC611" s="37"/>
      <c r="AD611" s="37"/>
      <c r="AE611" s="37"/>
      <c r="AT611" s="16" t="s">
        <v>130</v>
      </c>
      <c r="AU611" s="16" t="s">
        <v>80</v>
      </c>
    </row>
    <row r="612" s="2" customFormat="1">
      <c r="A612" s="37"/>
      <c r="B612" s="38"/>
      <c r="C612" s="39"/>
      <c r="D612" s="234" t="s">
        <v>132</v>
      </c>
      <c r="E612" s="39"/>
      <c r="F612" s="238" t="s">
        <v>133</v>
      </c>
      <c r="G612" s="39"/>
      <c r="H612" s="39"/>
      <c r="I612" s="141"/>
      <c r="J612" s="39"/>
      <c r="K612" s="39"/>
      <c r="L612" s="43"/>
      <c r="M612" s="236"/>
      <c r="N612" s="237"/>
      <c r="O612" s="83"/>
      <c r="P612" s="83"/>
      <c r="Q612" s="83"/>
      <c r="R612" s="83"/>
      <c r="S612" s="83"/>
      <c r="T612" s="84"/>
      <c r="U612" s="37"/>
      <c r="V612" s="37"/>
      <c r="W612" s="37"/>
      <c r="X612" s="37"/>
      <c r="Y612" s="37"/>
      <c r="Z612" s="37"/>
      <c r="AA612" s="37"/>
      <c r="AB612" s="37"/>
      <c r="AC612" s="37"/>
      <c r="AD612" s="37"/>
      <c r="AE612" s="37"/>
      <c r="AT612" s="16" t="s">
        <v>132</v>
      </c>
      <c r="AU612" s="16" t="s">
        <v>80</v>
      </c>
    </row>
    <row r="613" s="13" customFormat="1">
      <c r="A613" s="13"/>
      <c r="B613" s="239"/>
      <c r="C613" s="240"/>
      <c r="D613" s="234" t="s">
        <v>134</v>
      </c>
      <c r="E613" s="241" t="s">
        <v>19</v>
      </c>
      <c r="F613" s="242" t="s">
        <v>792</v>
      </c>
      <c r="G613" s="240"/>
      <c r="H613" s="243">
        <v>6</v>
      </c>
      <c r="I613" s="244"/>
      <c r="J613" s="240"/>
      <c r="K613" s="240"/>
      <c r="L613" s="245"/>
      <c r="M613" s="246"/>
      <c r="N613" s="247"/>
      <c r="O613" s="247"/>
      <c r="P613" s="247"/>
      <c r="Q613" s="247"/>
      <c r="R613" s="247"/>
      <c r="S613" s="247"/>
      <c r="T613" s="24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9" t="s">
        <v>134</v>
      </c>
      <c r="AU613" s="249" t="s">
        <v>80</v>
      </c>
      <c r="AV613" s="13" t="s">
        <v>80</v>
      </c>
      <c r="AW613" s="13" t="s">
        <v>33</v>
      </c>
      <c r="AX613" s="13" t="s">
        <v>78</v>
      </c>
      <c r="AY613" s="249" t="s">
        <v>121</v>
      </c>
    </row>
    <row r="614" s="2" customFormat="1" ht="16.5" customHeight="1">
      <c r="A614" s="37"/>
      <c r="B614" s="38"/>
      <c r="C614" s="221" t="s">
        <v>812</v>
      </c>
      <c r="D614" s="221" t="s">
        <v>123</v>
      </c>
      <c r="E614" s="222" t="s">
        <v>813</v>
      </c>
      <c r="F614" s="223" t="s">
        <v>814</v>
      </c>
      <c r="G614" s="224" t="s">
        <v>169</v>
      </c>
      <c r="H614" s="225">
        <v>2</v>
      </c>
      <c r="I614" s="226"/>
      <c r="J614" s="227">
        <f>ROUND(I614*H614,2)</f>
        <v>0</v>
      </c>
      <c r="K614" s="223" t="s">
        <v>127</v>
      </c>
      <c r="L614" s="43"/>
      <c r="M614" s="228" t="s">
        <v>19</v>
      </c>
      <c r="N614" s="229" t="s">
        <v>43</v>
      </c>
      <c r="O614" s="83"/>
      <c r="P614" s="230">
        <f>O614*H614</f>
        <v>0</v>
      </c>
      <c r="Q614" s="230">
        <v>0.0023400000000000001</v>
      </c>
      <c r="R614" s="230">
        <f>Q614*H614</f>
        <v>0.0046800000000000001</v>
      </c>
      <c r="S614" s="230">
        <v>0</v>
      </c>
      <c r="T614" s="231">
        <f>S614*H614</f>
        <v>0</v>
      </c>
      <c r="U614" s="37"/>
      <c r="V614" s="37"/>
      <c r="W614" s="37"/>
      <c r="X614" s="37"/>
      <c r="Y614" s="37"/>
      <c r="Z614" s="37"/>
      <c r="AA614" s="37"/>
      <c r="AB614" s="37"/>
      <c r="AC614" s="37"/>
      <c r="AD614" s="37"/>
      <c r="AE614" s="37"/>
      <c r="AR614" s="232" t="s">
        <v>214</v>
      </c>
      <c r="AT614" s="232" t="s">
        <v>123</v>
      </c>
      <c r="AU614" s="232" t="s">
        <v>80</v>
      </c>
      <c r="AY614" s="16" t="s">
        <v>121</v>
      </c>
      <c r="BE614" s="233">
        <f>IF(N614="základní",J614,0)</f>
        <v>0</v>
      </c>
      <c r="BF614" s="233">
        <f>IF(N614="snížená",J614,0)</f>
        <v>0</v>
      </c>
      <c r="BG614" s="233">
        <f>IF(N614="zákl. přenesená",J614,0)</f>
        <v>0</v>
      </c>
      <c r="BH614" s="233">
        <f>IF(N614="sníž. přenesená",J614,0)</f>
        <v>0</v>
      </c>
      <c r="BI614" s="233">
        <f>IF(N614="nulová",J614,0)</f>
        <v>0</v>
      </c>
      <c r="BJ614" s="16" t="s">
        <v>78</v>
      </c>
      <c r="BK614" s="233">
        <f>ROUND(I614*H614,2)</f>
        <v>0</v>
      </c>
      <c r="BL614" s="16" t="s">
        <v>214</v>
      </c>
      <c r="BM614" s="232" t="s">
        <v>815</v>
      </c>
    </row>
    <row r="615" s="2" customFormat="1">
      <c r="A615" s="37"/>
      <c r="B615" s="38"/>
      <c r="C615" s="39"/>
      <c r="D615" s="234" t="s">
        <v>130</v>
      </c>
      <c r="E615" s="39"/>
      <c r="F615" s="235" t="s">
        <v>816</v>
      </c>
      <c r="G615" s="39"/>
      <c r="H615" s="39"/>
      <c r="I615" s="141"/>
      <c r="J615" s="39"/>
      <c r="K615" s="39"/>
      <c r="L615" s="43"/>
      <c r="M615" s="236"/>
      <c r="N615" s="237"/>
      <c r="O615" s="83"/>
      <c r="P615" s="83"/>
      <c r="Q615" s="83"/>
      <c r="R615" s="83"/>
      <c r="S615" s="83"/>
      <c r="T615" s="84"/>
      <c r="U615" s="37"/>
      <c r="V615" s="37"/>
      <c r="W615" s="37"/>
      <c r="X615" s="37"/>
      <c r="Y615" s="37"/>
      <c r="Z615" s="37"/>
      <c r="AA615" s="37"/>
      <c r="AB615" s="37"/>
      <c r="AC615" s="37"/>
      <c r="AD615" s="37"/>
      <c r="AE615" s="37"/>
      <c r="AT615" s="16" t="s">
        <v>130</v>
      </c>
      <c r="AU615" s="16" t="s">
        <v>80</v>
      </c>
    </row>
    <row r="616" s="2" customFormat="1">
      <c r="A616" s="37"/>
      <c r="B616" s="38"/>
      <c r="C616" s="39"/>
      <c r="D616" s="234" t="s">
        <v>132</v>
      </c>
      <c r="E616" s="39"/>
      <c r="F616" s="238" t="s">
        <v>674</v>
      </c>
      <c r="G616" s="39"/>
      <c r="H616" s="39"/>
      <c r="I616" s="141"/>
      <c r="J616" s="39"/>
      <c r="K616" s="39"/>
      <c r="L616" s="43"/>
      <c r="M616" s="236"/>
      <c r="N616" s="237"/>
      <c r="O616" s="83"/>
      <c r="P616" s="83"/>
      <c r="Q616" s="83"/>
      <c r="R616" s="83"/>
      <c r="S616" s="83"/>
      <c r="T616" s="84"/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T616" s="16" t="s">
        <v>132</v>
      </c>
      <c r="AU616" s="16" t="s">
        <v>80</v>
      </c>
    </row>
    <row r="617" s="13" customFormat="1">
      <c r="A617" s="13"/>
      <c r="B617" s="239"/>
      <c r="C617" s="240"/>
      <c r="D617" s="234" t="s">
        <v>134</v>
      </c>
      <c r="E617" s="241" t="s">
        <v>19</v>
      </c>
      <c r="F617" s="242" t="s">
        <v>582</v>
      </c>
      <c r="G617" s="240"/>
      <c r="H617" s="243">
        <v>2</v>
      </c>
      <c r="I617" s="244"/>
      <c r="J617" s="240"/>
      <c r="K617" s="240"/>
      <c r="L617" s="245"/>
      <c r="M617" s="246"/>
      <c r="N617" s="247"/>
      <c r="O617" s="247"/>
      <c r="P617" s="247"/>
      <c r="Q617" s="247"/>
      <c r="R617" s="247"/>
      <c r="S617" s="247"/>
      <c r="T617" s="24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9" t="s">
        <v>134</v>
      </c>
      <c r="AU617" s="249" t="s">
        <v>80</v>
      </c>
      <c r="AV617" s="13" t="s">
        <v>80</v>
      </c>
      <c r="AW617" s="13" t="s">
        <v>33</v>
      </c>
      <c r="AX617" s="13" t="s">
        <v>78</v>
      </c>
      <c r="AY617" s="249" t="s">
        <v>121</v>
      </c>
    </row>
    <row r="618" s="2" customFormat="1" ht="16.5" customHeight="1">
      <c r="A618" s="37"/>
      <c r="B618" s="38"/>
      <c r="C618" s="250" t="s">
        <v>817</v>
      </c>
      <c r="D618" s="250" t="s">
        <v>157</v>
      </c>
      <c r="E618" s="251" t="s">
        <v>818</v>
      </c>
      <c r="F618" s="252" t="s">
        <v>819</v>
      </c>
      <c r="G618" s="253" t="s">
        <v>169</v>
      </c>
      <c r="H618" s="254">
        <v>2</v>
      </c>
      <c r="I618" s="255"/>
      <c r="J618" s="256">
        <f>ROUND(I618*H618,2)</f>
        <v>0</v>
      </c>
      <c r="K618" s="252" t="s">
        <v>127</v>
      </c>
      <c r="L618" s="257"/>
      <c r="M618" s="258" t="s">
        <v>19</v>
      </c>
      <c r="N618" s="259" t="s">
        <v>43</v>
      </c>
      <c r="O618" s="83"/>
      <c r="P618" s="230">
        <f>O618*H618</f>
        <v>0</v>
      </c>
      <c r="Q618" s="230">
        <v>0.017999999999999999</v>
      </c>
      <c r="R618" s="230">
        <f>Q618*H618</f>
        <v>0.035999999999999997</v>
      </c>
      <c r="S618" s="230">
        <v>0</v>
      </c>
      <c r="T618" s="231">
        <f>S618*H618</f>
        <v>0</v>
      </c>
      <c r="U618" s="37"/>
      <c r="V618" s="37"/>
      <c r="W618" s="37"/>
      <c r="X618" s="37"/>
      <c r="Y618" s="37"/>
      <c r="Z618" s="37"/>
      <c r="AA618" s="37"/>
      <c r="AB618" s="37"/>
      <c r="AC618" s="37"/>
      <c r="AD618" s="37"/>
      <c r="AE618" s="37"/>
      <c r="AR618" s="232" t="s">
        <v>290</v>
      </c>
      <c r="AT618" s="232" t="s">
        <v>157</v>
      </c>
      <c r="AU618" s="232" t="s">
        <v>80</v>
      </c>
      <c r="AY618" s="16" t="s">
        <v>121</v>
      </c>
      <c r="BE618" s="233">
        <f>IF(N618="základní",J618,0)</f>
        <v>0</v>
      </c>
      <c r="BF618" s="233">
        <f>IF(N618="snížená",J618,0)</f>
        <v>0</v>
      </c>
      <c r="BG618" s="233">
        <f>IF(N618="zákl. přenesená",J618,0)</f>
        <v>0</v>
      </c>
      <c r="BH618" s="233">
        <f>IF(N618="sníž. přenesená",J618,0)</f>
        <v>0</v>
      </c>
      <c r="BI618" s="233">
        <f>IF(N618="nulová",J618,0)</f>
        <v>0</v>
      </c>
      <c r="BJ618" s="16" t="s">
        <v>78</v>
      </c>
      <c r="BK618" s="233">
        <f>ROUND(I618*H618,2)</f>
        <v>0</v>
      </c>
      <c r="BL618" s="16" t="s">
        <v>214</v>
      </c>
      <c r="BM618" s="232" t="s">
        <v>820</v>
      </c>
    </row>
    <row r="619" s="2" customFormat="1">
      <c r="A619" s="37"/>
      <c r="B619" s="38"/>
      <c r="C619" s="39"/>
      <c r="D619" s="234" t="s">
        <v>130</v>
      </c>
      <c r="E619" s="39"/>
      <c r="F619" s="235" t="s">
        <v>821</v>
      </c>
      <c r="G619" s="39"/>
      <c r="H619" s="39"/>
      <c r="I619" s="141"/>
      <c r="J619" s="39"/>
      <c r="K619" s="39"/>
      <c r="L619" s="43"/>
      <c r="M619" s="236"/>
      <c r="N619" s="237"/>
      <c r="O619" s="83"/>
      <c r="P619" s="83"/>
      <c r="Q619" s="83"/>
      <c r="R619" s="83"/>
      <c r="S619" s="83"/>
      <c r="T619" s="84"/>
      <c r="U619" s="37"/>
      <c r="V619" s="37"/>
      <c r="W619" s="37"/>
      <c r="X619" s="37"/>
      <c r="Y619" s="37"/>
      <c r="Z619" s="37"/>
      <c r="AA619" s="37"/>
      <c r="AB619" s="37"/>
      <c r="AC619" s="37"/>
      <c r="AD619" s="37"/>
      <c r="AE619" s="37"/>
      <c r="AT619" s="16" t="s">
        <v>130</v>
      </c>
      <c r="AU619" s="16" t="s">
        <v>80</v>
      </c>
    </row>
    <row r="620" s="2" customFormat="1">
      <c r="A620" s="37"/>
      <c r="B620" s="38"/>
      <c r="C620" s="39"/>
      <c r="D620" s="234" t="s">
        <v>132</v>
      </c>
      <c r="E620" s="39"/>
      <c r="F620" s="238" t="s">
        <v>133</v>
      </c>
      <c r="G620" s="39"/>
      <c r="H620" s="39"/>
      <c r="I620" s="141"/>
      <c r="J620" s="39"/>
      <c r="K620" s="39"/>
      <c r="L620" s="43"/>
      <c r="M620" s="236"/>
      <c r="N620" s="237"/>
      <c r="O620" s="83"/>
      <c r="P620" s="83"/>
      <c r="Q620" s="83"/>
      <c r="R620" s="83"/>
      <c r="S620" s="83"/>
      <c r="T620" s="84"/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T620" s="16" t="s">
        <v>132</v>
      </c>
      <c r="AU620" s="16" t="s">
        <v>80</v>
      </c>
    </row>
    <row r="621" s="13" customFormat="1">
      <c r="A621" s="13"/>
      <c r="B621" s="239"/>
      <c r="C621" s="240"/>
      <c r="D621" s="234" t="s">
        <v>134</v>
      </c>
      <c r="E621" s="241" t="s">
        <v>19</v>
      </c>
      <c r="F621" s="242" t="s">
        <v>582</v>
      </c>
      <c r="G621" s="240"/>
      <c r="H621" s="243">
        <v>2</v>
      </c>
      <c r="I621" s="244"/>
      <c r="J621" s="240"/>
      <c r="K621" s="240"/>
      <c r="L621" s="245"/>
      <c r="M621" s="246"/>
      <c r="N621" s="247"/>
      <c r="O621" s="247"/>
      <c r="P621" s="247"/>
      <c r="Q621" s="247"/>
      <c r="R621" s="247"/>
      <c r="S621" s="247"/>
      <c r="T621" s="248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9" t="s">
        <v>134</v>
      </c>
      <c r="AU621" s="249" t="s">
        <v>80</v>
      </c>
      <c r="AV621" s="13" t="s">
        <v>80</v>
      </c>
      <c r="AW621" s="13" t="s">
        <v>33</v>
      </c>
      <c r="AX621" s="13" t="s">
        <v>78</v>
      </c>
      <c r="AY621" s="249" t="s">
        <v>121</v>
      </c>
    </row>
    <row r="622" s="2" customFormat="1" ht="16.5" customHeight="1">
      <c r="A622" s="37"/>
      <c r="B622" s="38"/>
      <c r="C622" s="221" t="s">
        <v>822</v>
      </c>
      <c r="D622" s="221" t="s">
        <v>123</v>
      </c>
      <c r="E622" s="222" t="s">
        <v>823</v>
      </c>
      <c r="F622" s="223" t="s">
        <v>824</v>
      </c>
      <c r="G622" s="224" t="s">
        <v>169</v>
      </c>
      <c r="H622" s="225">
        <v>2</v>
      </c>
      <c r="I622" s="226"/>
      <c r="J622" s="227">
        <f>ROUND(I622*H622,2)</f>
        <v>0</v>
      </c>
      <c r="K622" s="223" t="s">
        <v>127</v>
      </c>
      <c r="L622" s="43"/>
      <c r="M622" s="228" t="s">
        <v>19</v>
      </c>
      <c r="N622" s="229" t="s">
        <v>43</v>
      </c>
      <c r="O622" s="83"/>
      <c r="P622" s="230">
        <f>O622*H622</f>
        <v>0</v>
      </c>
      <c r="Q622" s="230">
        <v>0.00027999999999999998</v>
      </c>
      <c r="R622" s="230">
        <f>Q622*H622</f>
        <v>0.00055999999999999995</v>
      </c>
      <c r="S622" s="230">
        <v>0</v>
      </c>
      <c r="T622" s="231">
        <f>S622*H622</f>
        <v>0</v>
      </c>
      <c r="U622" s="37"/>
      <c r="V622" s="37"/>
      <c r="W622" s="37"/>
      <c r="X622" s="37"/>
      <c r="Y622" s="37"/>
      <c r="Z622" s="37"/>
      <c r="AA622" s="37"/>
      <c r="AB622" s="37"/>
      <c r="AC622" s="37"/>
      <c r="AD622" s="37"/>
      <c r="AE622" s="37"/>
      <c r="AR622" s="232" t="s">
        <v>214</v>
      </c>
      <c r="AT622" s="232" t="s">
        <v>123</v>
      </c>
      <c r="AU622" s="232" t="s">
        <v>80</v>
      </c>
      <c r="AY622" s="16" t="s">
        <v>121</v>
      </c>
      <c r="BE622" s="233">
        <f>IF(N622="základní",J622,0)</f>
        <v>0</v>
      </c>
      <c r="BF622" s="233">
        <f>IF(N622="snížená",J622,0)</f>
        <v>0</v>
      </c>
      <c r="BG622" s="233">
        <f>IF(N622="zákl. přenesená",J622,0)</f>
        <v>0</v>
      </c>
      <c r="BH622" s="233">
        <f>IF(N622="sníž. přenesená",J622,0)</f>
        <v>0</v>
      </c>
      <c r="BI622" s="233">
        <f>IF(N622="nulová",J622,0)</f>
        <v>0</v>
      </c>
      <c r="BJ622" s="16" t="s">
        <v>78</v>
      </c>
      <c r="BK622" s="233">
        <f>ROUND(I622*H622,2)</f>
        <v>0</v>
      </c>
      <c r="BL622" s="16" t="s">
        <v>214</v>
      </c>
      <c r="BM622" s="232" t="s">
        <v>825</v>
      </c>
    </row>
    <row r="623" s="2" customFormat="1">
      <c r="A623" s="37"/>
      <c r="B623" s="38"/>
      <c r="C623" s="39"/>
      <c r="D623" s="234" t="s">
        <v>130</v>
      </c>
      <c r="E623" s="39"/>
      <c r="F623" s="235" t="s">
        <v>826</v>
      </c>
      <c r="G623" s="39"/>
      <c r="H623" s="39"/>
      <c r="I623" s="141"/>
      <c r="J623" s="39"/>
      <c r="K623" s="39"/>
      <c r="L623" s="43"/>
      <c r="M623" s="236"/>
      <c r="N623" s="237"/>
      <c r="O623" s="83"/>
      <c r="P623" s="83"/>
      <c r="Q623" s="83"/>
      <c r="R623" s="83"/>
      <c r="S623" s="83"/>
      <c r="T623" s="84"/>
      <c r="U623" s="37"/>
      <c r="V623" s="37"/>
      <c r="W623" s="37"/>
      <c r="X623" s="37"/>
      <c r="Y623" s="37"/>
      <c r="Z623" s="37"/>
      <c r="AA623" s="37"/>
      <c r="AB623" s="37"/>
      <c r="AC623" s="37"/>
      <c r="AD623" s="37"/>
      <c r="AE623" s="37"/>
      <c r="AT623" s="16" t="s">
        <v>130</v>
      </c>
      <c r="AU623" s="16" t="s">
        <v>80</v>
      </c>
    </row>
    <row r="624" s="2" customFormat="1">
      <c r="A624" s="37"/>
      <c r="B624" s="38"/>
      <c r="C624" s="39"/>
      <c r="D624" s="234" t="s">
        <v>132</v>
      </c>
      <c r="E624" s="39"/>
      <c r="F624" s="238" t="s">
        <v>674</v>
      </c>
      <c r="G624" s="39"/>
      <c r="H624" s="39"/>
      <c r="I624" s="141"/>
      <c r="J624" s="39"/>
      <c r="K624" s="39"/>
      <c r="L624" s="43"/>
      <c r="M624" s="236"/>
      <c r="N624" s="237"/>
      <c r="O624" s="83"/>
      <c r="P624" s="83"/>
      <c r="Q624" s="83"/>
      <c r="R624" s="83"/>
      <c r="S624" s="83"/>
      <c r="T624" s="84"/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T624" s="16" t="s">
        <v>132</v>
      </c>
      <c r="AU624" s="16" t="s">
        <v>80</v>
      </c>
    </row>
    <row r="625" s="13" customFormat="1">
      <c r="A625" s="13"/>
      <c r="B625" s="239"/>
      <c r="C625" s="240"/>
      <c r="D625" s="234" t="s">
        <v>134</v>
      </c>
      <c r="E625" s="241" t="s">
        <v>19</v>
      </c>
      <c r="F625" s="242" t="s">
        <v>582</v>
      </c>
      <c r="G625" s="240"/>
      <c r="H625" s="243">
        <v>2</v>
      </c>
      <c r="I625" s="244"/>
      <c r="J625" s="240"/>
      <c r="K625" s="240"/>
      <c r="L625" s="245"/>
      <c r="M625" s="246"/>
      <c r="N625" s="247"/>
      <c r="O625" s="247"/>
      <c r="P625" s="247"/>
      <c r="Q625" s="247"/>
      <c r="R625" s="247"/>
      <c r="S625" s="247"/>
      <c r="T625" s="24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9" t="s">
        <v>134</v>
      </c>
      <c r="AU625" s="249" t="s">
        <v>80</v>
      </c>
      <c r="AV625" s="13" t="s">
        <v>80</v>
      </c>
      <c r="AW625" s="13" t="s">
        <v>33</v>
      </c>
      <c r="AX625" s="13" t="s">
        <v>78</v>
      </c>
      <c r="AY625" s="249" t="s">
        <v>121</v>
      </c>
    </row>
    <row r="626" s="2" customFormat="1" ht="16.5" customHeight="1">
      <c r="A626" s="37"/>
      <c r="B626" s="38"/>
      <c r="C626" s="221" t="s">
        <v>827</v>
      </c>
      <c r="D626" s="221" t="s">
        <v>123</v>
      </c>
      <c r="E626" s="222" t="s">
        <v>828</v>
      </c>
      <c r="F626" s="223" t="s">
        <v>829</v>
      </c>
      <c r="G626" s="224" t="s">
        <v>622</v>
      </c>
      <c r="H626" s="225">
        <v>1</v>
      </c>
      <c r="I626" s="226"/>
      <c r="J626" s="227">
        <f>ROUND(I626*H626,2)</f>
        <v>0</v>
      </c>
      <c r="K626" s="223" t="s">
        <v>127</v>
      </c>
      <c r="L626" s="43"/>
      <c r="M626" s="228" t="s">
        <v>19</v>
      </c>
      <c r="N626" s="229" t="s">
        <v>43</v>
      </c>
      <c r="O626" s="83"/>
      <c r="P626" s="230">
        <f>O626*H626</f>
        <v>0</v>
      </c>
      <c r="Q626" s="230">
        <v>0.010880000000000001</v>
      </c>
      <c r="R626" s="230">
        <f>Q626*H626</f>
        <v>0.010880000000000001</v>
      </c>
      <c r="S626" s="230">
        <v>0</v>
      </c>
      <c r="T626" s="231">
        <f>S626*H626</f>
        <v>0</v>
      </c>
      <c r="U626" s="37"/>
      <c r="V626" s="37"/>
      <c r="W626" s="37"/>
      <c r="X626" s="37"/>
      <c r="Y626" s="37"/>
      <c r="Z626" s="37"/>
      <c r="AA626" s="37"/>
      <c r="AB626" s="37"/>
      <c r="AC626" s="37"/>
      <c r="AD626" s="37"/>
      <c r="AE626" s="37"/>
      <c r="AR626" s="232" t="s">
        <v>214</v>
      </c>
      <c r="AT626" s="232" t="s">
        <v>123</v>
      </c>
      <c r="AU626" s="232" t="s">
        <v>80</v>
      </c>
      <c r="AY626" s="16" t="s">
        <v>121</v>
      </c>
      <c r="BE626" s="233">
        <f>IF(N626="základní",J626,0)</f>
        <v>0</v>
      </c>
      <c r="BF626" s="233">
        <f>IF(N626="snížená",J626,0)</f>
        <v>0</v>
      </c>
      <c r="BG626" s="233">
        <f>IF(N626="zákl. přenesená",J626,0)</f>
        <v>0</v>
      </c>
      <c r="BH626" s="233">
        <f>IF(N626="sníž. přenesená",J626,0)</f>
        <v>0</v>
      </c>
      <c r="BI626" s="233">
        <f>IF(N626="nulová",J626,0)</f>
        <v>0</v>
      </c>
      <c r="BJ626" s="16" t="s">
        <v>78</v>
      </c>
      <c r="BK626" s="233">
        <f>ROUND(I626*H626,2)</f>
        <v>0</v>
      </c>
      <c r="BL626" s="16" t="s">
        <v>214</v>
      </c>
      <c r="BM626" s="232" t="s">
        <v>830</v>
      </c>
    </row>
    <row r="627" s="2" customFormat="1">
      <c r="A627" s="37"/>
      <c r="B627" s="38"/>
      <c r="C627" s="39"/>
      <c r="D627" s="234" t="s">
        <v>130</v>
      </c>
      <c r="E627" s="39"/>
      <c r="F627" s="235" t="s">
        <v>831</v>
      </c>
      <c r="G627" s="39"/>
      <c r="H627" s="39"/>
      <c r="I627" s="141"/>
      <c r="J627" s="39"/>
      <c r="K627" s="39"/>
      <c r="L627" s="43"/>
      <c r="M627" s="236"/>
      <c r="N627" s="237"/>
      <c r="O627" s="83"/>
      <c r="P627" s="83"/>
      <c r="Q627" s="83"/>
      <c r="R627" s="83"/>
      <c r="S627" s="83"/>
      <c r="T627" s="84"/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T627" s="16" t="s">
        <v>130</v>
      </c>
      <c r="AU627" s="16" t="s">
        <v>80</v>
      </c>
    </row>
    <row r="628" s="2" customFormat="1">
      <c r="A628" s="37"/>
      <c r="B628" s="38"/>
      <c r="C628" s="39"/>
      <c r="D628" s="234" t="s">
        <v>132</v>
      </c>
      <c r="E628" s="39"/>
      <c r="F628" s="238" t="s">
        <v>133</v>
      </c>
      <c r="G628" s="39"/>
      <c r="H628" s="39"/>
      <c r="I628" s="141"/>
      <c r="J628" s="39"/>
      <c r="K628" s="39"/>
      <c r="L628" s="43"/>
      <c r="M628" s="236"/>
      <c r="N628" s="237"/>
      <c r="O628" s="83"/>
      <c r="P628" s="83"/>
      <c r="Q628" s="83"/>
      <c r="R628" s="83"/>
      <c r="S628" s="83"/>
      <c r="T628" s="84"/>
      <c r="U628" s="37"/>
      <c r="V628" s="37"/>
      <c r="W628" s="37"/>
      <c r="X628" s="37"/>
      <c r="Y628" s="37"/>
      <c r="Z628" s="37"/>
      <c r="AA628" s="37"/>
      <c r="AB628" s="37"/>
      <c r="AC628" s="37"/>
      <c r="AD628" s="37"/>
      <c r="AE628" s="37"/>
      <c r="AT628" s="16" t="s">
        <v>132</v>
      </c>
      <c r="AU628" s="16" t="s">
        <v>80</v>
      </c>
    </row>
    <row r="629" s="13" customFormat="1">
      <c r="A629" s="13"/>
      <c r="B629" s="239"/>
      <c r="C629" s="240"/>
      <c r="D629" s="234" t="s">
        <v>134</v>
      </c>
      <c r="E629" s="241" t="s">
        <v>19</v>
      </c>
      <c r="F629" s="242" t="s">
        <v>78</v>
      </c>
      <c r="G629" s="240"/>
      <c r="H629" s="243">
        <v>1</v>
      </c>
      <c r="I629" s="244"/>
      <c r="J629" s="240"/>
      <c r="K629" s="240"/>
      <c r="L629" s="245"/>
      <c r="M629" s="246"/>
      <c r="N629" s="247"/>
      <c r="O629" s="247"/>
      <c r="P629" s="247"/>
      <c r="Q629" s="247"/>
      <c r="R629" s="247"/>
      <c r="S629" s="247"/>
      <c r="T629" s="24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9" t="s">
        <v>134</v>
      </c>
      <c r="AU629" s="249" t="s">
        <v>80</v>
      </c>
      <c r="AV629" s="13" t="s">
        <v>80</v>
      </c>
      <c r="AW629" s="13" t="s">
        <v>33</v>
      </c>
      <c r="AX629" s="13" t="s">
        <v>78</v>
      </c>
      <c r="AY629" s="249" t="s">
        <v>121</v>
      </c>
    </row>
    <row r="630" s="2" customFormat="1" ht="16.5" customHeight="1">
      <c r="A630" s="37"/>
      <c r="B630" s="38"/>
      <c r="C630" s="221" t="s">
        <v>832</v>
      </c>
      <c r="D630" s="221" t="s">
        <v>123</v>
      </c>
      <c r="E630" s="222" t="s">
        <v>833</v>
      </c>
      <c r="F630" s="223" t="s">
        <v>834</v>
      </c>
      <c r="G630" s="224" t="s">
        <v>622</v>
      </c>
      <c r="H630" s="225">
        <v>1</v>
      </c>
      <c r="I630" s="226"/>
      <c r="J630" s="227">
        <f>ROUND(I630*H630,2)</f>
        <v>0</v>
      </c>
      <c r="K630" s="223" t="s">
        <v>127</v>
      </c>
      <c r="L630" s="43"/>
      <c r="M630" s="228" t="s">
        <v>19</v>
      </c>
      <c r="N630" s="229" t="s">
        <v>43</v>
      </c>
      <c r="O630" s="83"/>
      <c r="P630" s="230">
        <f>O630*H630</f>
        <v>0</v>
      </c>
      <c r="Q630" s="230">
        <v>0.01034</v>
      </c>
      <c r="R630" s="230">
        <f>Q630*H630</f>
        <v>0.01034</v>
      </c>
      <c r="S630" s="230">
        <v>0</v>
      </c>
      <c r="T630" s="231">
        <f>S630*H630</f>
        <v>0</v>
      </c>
      <c r="U630" s="37"/>
      <c r="V630" s="37"/>
      <c r="W630" s="37"/>
      <c r="X630" s="37"/>
      <c r="Y630" s="37"/>
      <c r="Z630" s="37"/>
      <c r="AA630" s="37"/>
      <c r="AB630" s="37"/>
      <c r="AC630" s="37"/>
      <c r="AD630" s="37"/>
      <c r="AE630" s="37"/>
      <c r="AR630" s="232" t="s">
        <v>214</v>
      </c>
      <c r="AT630" s="232" t="s">
        <v>123</v>
      </c>
      <c r="AU630" s="232" t="s">
        <v>80</v>
      </c>
      <c r="AY630" s="16" t="s">
        <v>121</v>
      </c>
      <c r="BE630" s="233">
        <f>IF(N630="základní",J630,0)</f>
        <v>0</v>
      </c>
      <c r="BF630" s="233">
        <f>IF(N630="snížená",J630,0)</f>
        <v>0</v>
      </c>
      <c r="BG630" s="233">
        <f>IF(N630="zákl. přenesená",J630,0)</f>
        <v>0</v>
      </c>
      <c r="BH630" s="233">
        <f>IF(N630="sníž. přenesená",J630,0)</f>
        <v>0</v>
      </c>
      <c r="BI630" s="233">
        <f>IF(N630="nulová",J630,0)</f>
        <v>0</v>
      </c>
      <c r="BJ630" s="16" t="s">
        <v>78</v>
      </c>
      <c r="BK630" s="233">
        <f>ROUND(I630*H630,2)</f>
        <v>0</v>
      </c>
      <c r="BL630" s="16" t="s">
        <v>214</v>
      </c>
      <c r="BM630" s="232" t="s">
        <v>835</v>
      </c>
    </row>
    <row r="631" s="2" customFormat="1">
      <c r="A631" s="37"/>
      <c r="B631" s="38"/>
      <c r="C631" s="39"/>
      <c r="D631" s="234" t="s">
        <v>130</v>
      </c>
      <c r="E631" s="39"/>
      <c r="F631" s="235" t="s">
        <v>836</v>
      </c>
      <c r="G631" s="39"/>
      <c r="H631" s="39"/>
      <c r="I631" s="141"/>
      <c r="J631" s="39"/>
      <c r="K631" s="39"/>
      <c r="L631" s="43"/>
      <c r="M631" s="236"/>
      <c r="N631" s="237"/>
      <c r="O631" s="83"/>
      <c r="P631" s="83"/>
      <c r="Q631" s="83"/>
      <c r="R631" s="83"/>
      <c r="S631" s="83"/>
      <c r="T631" s="84"/>
      <c r="U631" s="37"/>
      <c r="V631" s="37"/>
      <c r="W631" s="37"/>
      <c r="X631" s="37"/>
      <c r="Y631" s="37"/>
      <c r="Z631" s="37"/>
      <c r="AA631" s="37"/>
      <c r="AB631" s="37"/>
      <c r="AC631" s="37"/>
      <c r="AD631" s="37"/>
      <c r="AE631" s="37"/>
      <c r="AT631" s="16" t="s">
        <v>130</v>
      </c>
      <c r="AU631" s="16" t="s">
        <v>80</v>
      </c>
    </row>
    <row r="632" s="2" customFormat="1">
      <c r="A632" s="37"/>
      <c r="B632" s="38"/>
      <c r="C632" s="39"/>
      <c r="D632" s="234" t="s">
        <v>132</v>
      </c>
      <c r="E632" s="39"/>
      <c r="F632" s="238" t="s">
        <v>133</v>
      </c>
      <c r="G632" s="39"/>
      <c r="H632" s="39"/>
      <c r="I632" s="141"/>
      <c r="J632" s="39"/>
      <c r="K632" s="39"/>
      <c r="L632" s="43"/>
      <c r="M632" s="236"/>
      <c r="N632" s="237"/>
      <c r="O632" s="83"/>
      <c r="P632" s="83"/>
      <c r="Q632" s="83"/>
      <c r="R632" s="83"/>
      <c r="S632" s="83"/>
      <c r="T632" s="84"/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T632" s="16" t="s">
        <v>132</v>
      </c>
      <c r="AU632" s="16" t="s">
        <v>80</v>
      </c>
    </row>
    <row r="633" s="13" customFormat="1">
      <c r="A633" s="13"/>
      <c r="B633" s="239"/>
      <c r="C633" s="240"/>
      <c r="D633" s="234" t="s">
        <v>134</v>
      </c>
      <c r="E633" s="241" t="s">
        <v>19</v>
      </c>
      <c r="F633" s="242" t="s">
        <v>78</v>
      </c>
      <c r="G633" s="240"/>
      <c r="H633" s="243">
        <v>1</v>
      </c>
      <c r="I633" s="244"/>
      <c r="J633" s="240"/>
      <c r="K633" s="240"/>
      <c r="L633" s="245"/>
      <c r="M633" s="246"/>
      <c r="N633" s="247"/>
      <c r="O633" s="247"/>
      <c r="P633" s="247"/>
      <c r="Q633" s="247"/>
      <c r="R633" s="247"/>
      <c r="S633" s="247"/>
      <c r="T633" s="248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9" t="s">
        <v>134</v>
      </c>
      <c r="AU633" s="249" t="s">
        <v>80</v>
      </c>
      <c r="AV633" s="13" t="s">
        <v>80</v>
      </c>
      <c r="AW633" s="13" t="s">
        <v>33</v>
      </c>
      <c r="AX633" s="13" t="s">
        <v>78</v>
      </c>
      <c r="AY633" s="249" t="s">
        <v>121</v>
      </c>
    </row>
    <row r="634" s="2" customFormat="1" ht="16.5" customHeight="1">
      <c r="A634" s="37"/>
      <c r="B634" s="38"/>
      <c r="C634" s="221" t="s">
        <v>837</v>
      </c>
      <c r="D634" s="221" t="s">
        <v>123</v>
      </c>
      <c r="E634" s="222" t="s">
        <v>838</v>
      </c>
      <c r="F634" s="223" t="s">
        <v>839</v>
      </c>
      <c r="G634" s="224" t="s">
        <v>169</v>
      </c>
      <c r="H634" s="225">
        <v>1</v>
      </c>
      <c r="I634" s="226"/>
      <c r="J634" s="227">
        <f>ROUND(I634*H634,2)</f>
        <v>0</v>
      </c>
      <c r="K634" s="223" t="s">
        <v>127</v>
      </c>
      <c r="L634" s="43"/>
      <c r="M634" s="228" t="s">
        <v>19</v>
      </c>
      <c r="N634" s="229" t="s">
        <v>43</v>
      </c>
      <c r="O634" s="83"/>
      <c r="P634" s="230">
        <f>O634*H634</f>
        <v>0</v>
      </c>
      <c r="Q634" s="230">
        <v>0.00012999999999999999</v>
      </c>
      <c r="R634" s="230">
        <f>Q634*H634</f>
        <v>0.00012999999999999999</v>
      </c>
      <c r="S634" s="230">
        <v>0</v>
      </c>
      <c r="T634" s="231">
        <f>S634*H634</f>
        <v>0</v>
      </c>
      <c r="U634" s="37"/>
      <c r="V634" s="37"/>
      <c r="W634" s="37"/>
      <c r="X634" s="37"/>
      <c r="Y634" s="37"/>
      <c r="Z634" s="37"/>
      <c r="AA634" s="37"/>
      <c r="AB634" s="37"/>
      <c r="AC634" s="37"/>
      <c r="AD634" s="37"/>
      <c r="AE634" s="37"/>
      <c r="AR634" s="232" t="s">
        <v>214</v>
      </c>
      <c r="AT634" s="232" t="s">
        <v>123</v>
      </c>
      <c r="AU634" s="232" t="s">
        <v>80</v>
      </c>
      <c r="AY634" s="16" t="s">
        <v>121</v>
      </c>
      <c r="BE634" s="233">
        <f>IF(N634="základní",J634,0)</f>
        <v>0</v>
      </c>
      <c r="BF634" s="233">
        <f>IF(N634="snížená",J634,0)</f>
        <v>0</v>
      </c>
      <c r="BG634" s="233">
        <f>IF(N634="zákl. přenesená",J634,0)</f>
        <v>0</v>
      </c>
      <c r="BH634" s="233">
        <f>IF(N634="sníž. přenesená",J634,0)</f>
        <v>0</v>
      </c>
      <c r="BI634" s="233">
        <f>IF(N634="nulová",J634,0)</f>
        <v>0</v>
      </c>
      <c r="BJ634" s="16" t="s">
        <v>78</v>
      </c>
      <c r="BK634" s="233">
        <f>ROUND(I634*H634,2)</f>
        <v>0</v>
      </c>
      <c r="BL634" s="16" t="s">
        <v>214</v>
      </c>
      <c r="BM634" s="232" t="s">
        <v>840</v>
      </c>
    </row>
    <row r="635" s="2" customFormat="1">
      <c r="A635" s="37"/>
      <c r="B635" s="38"/>
      <c r="C635" s="39"/>
      <c r="D635" s="234" t="s">
        <v>130</v>
      </c>
      <c r="E635" s="39"/>
      <c r="F635" s="235" t="s">
        <v>841</v>
      </c>
      <c r="G635" s="39"/>
      <c r="H635" s="39"/>
      <c r="I635" s="141"/>
      <c r="J635" s="39"/>
      <c r="K635" s="39"/>
      <c r="L635" s="43"/>
      <c r="M635" s="236"/>
      <c r="N635" s="237"/>
      <c r="O635" s="83"/>
      <c r="P635" s="83"/>
      <c r="Q635" s="83"/>
      <c r="R635" s="83"/>
      <c r="S635" s="83"/>
      <c r="T635" s="84"/>
      <c r="U635" s="37"/>
      <c r="V635" s="37"/>
      <c r="W635" s="37"/>
      <c r="X635" s="37"/>
      <c r="Y635" s="37"/>
      <c r="Z635" s="37"/>
      <c r="AA635" s="37"/>
      <c r="AB635" s="37"/>
      <c r="AC635" s="37"/>
      <c r="AD635" s="37"/>
      <c r="AE635" s="37"/>
      <c r="AT635" s="16" t="s">
        <v>130</v>
      </c>
      <c r="AU635" s="16" t="s">
        <v>80</v>
      </c>
    </row>
    <row r="636" s="2" customFormat="1">
      <c r="A636" s="37"/>
      <c r="B636" s="38"/>
      <c r="C636" s="39"/>
      <c r="D636" s="234" t="s">
        <v>132</v>
      </c>
      <c r="E636" s="39"/>
      <c r="F636" s="238" t="s">
        <v>133</v>
      </c>
      <c r="G636" s="39"/>
      <c r="H636" s="39"/>
      <c r="I636" s="141"/>
      <c r="J636" s="39"/>
      <c r="K636" s="39"/>
      <c r="L636" s="43"/>
      <c r="M636" s="236"/>
      <c r="N636" s="237"/>
      <c r="O636" s="83"/>
      <c r="P636" s="83"/>
      <c r="Q636" s="83"/>
      <c r="R636" s="83"/>
      <c r="S636" s="83"/>
      <c r="T636" s="84"/>
      <c r="U636" s="37"/>
      <c r="V636" s="37"/>
      <c r="W636" s="37"/>
      <c r="X636" s="37"/>
      <c r="Y636" s="37"/>
      <c r="Z636" s="37"/>
      <c r="AA636" s="37"/>
      <c r="AB636" s="37"/>
      <c r="AC636" s="37"/>
      <c r="AD636" s="37"/>
      <c r="AE636" s="37"/>
      <c r="AT636" s="16" t="s">
        <v>132</v>
      </c>
      <c r="AU636" s="16" t="s">
        <v>80</v>
      </c>
    </row>
    <row r="637" s="13" customFormat="1">
      <c r="A637" s="13"/>
      <c r="B637" s="239"/>
      <c r="C637" s="240"/>
      <c r="D637" s="234" t="s">
        <v>134</v>
      </c>
      <c r="E637" s="241" t="s">
        <v>19</v>
      </c>
      <c r="F637" s="242" t="s">
        <v>78</v>
      </c>
      <c r="G637" s="240"/>
      <c r="H637" s="243">
        <v>1</v>
      </c>
      <c r="I637" s="244"/>
      <c r="J637" s="240"/>
      <c r="K637" s="240"/>
      <c r="L637" s="245"/>
      <c r="M637" s="246"/>
      <c r="N637" s="247"/>
      <c r="O637" s="247"/>
      <c r="P637" s="247"/>
      <c r="Q637" s="247"/>
      <c r="R637" s="247"/>
      <c r="S637" s="247"/>
      <c r="T637" s="24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49" t="s">
        <v>134</v>
      </c>
      <c r="AU637" s="249" t="s">
        <v>80</v>
      </c>
      <c r="AV637" s="13" t="s">
        <v>80</v>
      </c>
      <c r="AW637" s="13" t="s">
        <v>33</v>
      </c>
      <c r="AX637" s="13" t="s">
        <v>78</v>
      </c>
      <c r="AY637" s="249" t="s">
        <v>121</v>
      </c>
    </row>
    <row r="638" s="2" customFormat="1" ht="16.5" customHeight="1">
      <c r="A638" s="37"/>
      <c r="B638" s="38"/>
      <c r="C638" s="250" t="s">
        <v>842</v>
      </c>
      <c r="D638" s="250" t="s">
        <v>157</v>
      </c>
      <c r="E638" s="251" t="s">
        <v>843</v>
      </c>
      <c r="F638" s="252" t="s">
        <v>844</v>
      </c>
      <c r="G638" s="253" t="s">
        <v>169</v>
      </c>
      <c r="H638" s="254">
        <v>1</v>
      </c>
      <c r="I638" s="255"/>
      <c r="J638" s="256">
        <f>ROUND(I638*H638,2)</f>
        <v>0</v>
      </c>
      <c r="K638" s="252" t="s">
        <v>127</v>
      </c>
      <c r="L638" s="257"/>
      <c r="M638" s="258" t="s">
        <v>19</v>
      </c>
      <c r="N638" s="259" t="s">
        <v>43</v>
      </c>
      <c r="O638" s="83"/>
      <c r="P638" s="230">
        <f>O638*H638</f>
        <v>0</v>
      </c>
      <c r="Q638" s="230">
        <v>0.0018500000000000001</v>
      </c>
      <c r="R638" s="230">
        <f>Q638*H638</f>
        <v>0.0018500000000000001</v>
      </c>
      <c r="S638" s="230">
        <v>0</v>
      </c>
      <c r="T638" s="231">
        <f>S638*H638</f>
        <v>0</v>
      </c>
      <c r="U638" s="37"/>
      <c r="V638" s="37"/>
      <c r="W638" s="37"/>
      <c r="X638" s="37"/>
      <c r="Y638" s="37"/>
      <c r="Z638" s="37"/>
      <c r="AA638" s="37"/>
      <c r="AB638" s="37"/>
      <c r="AC638" s="37"/>
      <c r="AD638" s="37"/>
      <c r="AE638" s="37"/>
      <c r="AR638" s="232" t="s">
        <v>290</v>
      </c>
      <c r="AT638" s="232" t="s">
        <v>157</v>
      </c>
      <c r="AU638" s="232" t="s">
        <v>80</v>
      </c>
      <c r="AY638" s="16" t="s">
        <v>121</v>
      </c>
      <c r="BE638" s="233">
        <f>IF(N638="základní",J638,0)</f>
        <v>0</v>
      </c>
      <c r="BF638" s="233">
        <f>IF(N638="snížená",J638,0)</f>
        <v>0</v>
      </c>
      <c r="BG638" s="233">
        <f>IF(N638="zákl. přenesená",J638,0)</f>
        <v>0</v>
      </c>
      <c r="BH638" s="233">
        <f>IF(N638="sníž. přenesená",J638,0)</f>
        <v>0</v>
      </c>
      <c r="BI638" s="233">
        <f>IF(N638="nulová",J638,0)</f>
        <v>0</v>
      </c>
      <c r="BJ638" s="16" t="s">
        <v>78</v>
      </c>
      <c r="BK638" s="233">
        <f>ROUND(I638*H638,2)</f>
        <v>0</v>
      </c>
      <c r="BL638" s="16" t="s">
        <v>214</v>
      </c>
      <c r="BM638" s="232" t="s">
        <v>845</v>
      </c>
    </row>
    <row r="639" s="2" customFormat="1">
      <c r="A639" s="37"/>
      <c r="B639" s="38"/>
      <c r="C639" s="39"/>
      <c r="D639" s="234" t="s">
        <v>130</v>
      </c>
      <c r="E639" s="39"/>
      <c r="F639" s="235" t="s">
        <v>846</v>
      </c>
      <c r="G639" s="39"/>
      <c r="H639" s="39"/>
      <c r="I639" s="141"/>
      <c r="J639" s="39"/>
      <c r="K639" s="39"/>
      <c r="L639" s="43"/>
      <c r="M639" s="236"/>
      <c r="N639" s="237"/>
      <c r="O639" s="83"/>
      <c r="P639" s="83"/>
      <c r="Q639" s="83"/>
      <c r="R639" s="83"/>
      <c r="S639" s="83"/>
      <c r="T639" s="84"/>
      <c r="U639" s="37"/>
      <c r="V639" s="37"/>
      <c r="W639" s="37"/>
      <c r="X639" s="37"/>
      <c r="Y639" s="37"/>
      <c r="Z639" s="37"/>
      <c r="AA639" s="37"/>
      <c r="AB639" s="37"/>
      <c r="AC639" s="37"/>
      <c r="AD639" s="37"/>
      <c r="AE639" s="37"/>
      <c r="AT639" s="16" t="s">
        <v>130</v>
      </c>
      <c r="AU639" s="16" t="s">
        <v>80</v>
      </c>
    </row>
    <row r="640" s="2" customFormat="1">
      <c r="A640" s="37"/>
      <c r="B640" s="38"/>
      <c r="C640" s="39"/>
      <c r="D640" s="234" t="s">
        <v>132</v>
      </c>
      <c r="E640" s="39"/>
      <c r="F640" s="238" t="s">
        <v>133</v>
      </c>
      <c r="G640" s="39"/>
      <c r="H640" s="39"/>
      <c r="I640" s="141"/>
      <c r="J640" s="39"/>
      <c r="K640" s="39"/>
      <c r="L640" s="43"/>
      <c r="M640" s="236"/>
      <c r="N640" s="237"/>
      <c r="O640" s="83"/>
      <c r="P640" s="83"/>
      <c r="Q640" s="83"/>
      <c r="R640" s="83"/>
      <c r="S640" s="83"/>
      <c r="T640" s="84"/>
      <c r="U640" s="37"/>
      <c r="V640" s="37"/>
      <c r="W640" s="37"/>
      <c r="X640" s="37"/>
      <c r="Y640" s="37"/>
      <c r="Z640" s="37"/>
      <c r="AA640" s="37"/>
      <c r="AB640" s="37"/>
      <c r="AC640" s="37"/>
      <c r="AD640" s="37"/>
      <c r="AE640" s="37"/>
      <c r="AT640" s="16" t="s">
        <v>132</v>
      </c>
      <c r="AU640" s="16" t="s">
        <v>80</v>
      </c>
    </row>
    <row r="641" s="13" customFormat="1">
      <c r="A641" s="13"/>
      <c r="B641" s="239"/>
      <c r="C641" s="240"/>
      <c r="D641" s="234" t="s">
        <v>134</v>
      </c>
      <c r="E641" s="241" t="s">
        <v>19</v>
      </c>
      <c r="F641" s="242" t="s">
        <v>78</v>
      </c>
      <c r="G641" s="240"/>
      <c r="H641" s="243">
        <v>1</v>
      </c>
      <c r="I641" s="244"/>
      <c r="J641" s="240"/>
      <c r="K641" s="240"/>
      <c r="L641" s="245"/>
      <c r="M641" s="246"/>
      <c r="N641" s="247"/>
      <c r="O641" s="247"/>
      <c r="P641" s="247"/>
      <c r="Q641" s="247"/>
      <c r="R641" s="247"/>
      <c r="S641" s="247"/>
      <c r="T641" s="248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9" t="s">
        <v>134</v>
      </c>
      <c r="AU641" s="249" t="s">
        <v>80</v>
      </c>
      <c r="AV641" s="13" t="s">
        <v>80</v>
      </c>
      <c r="AW641" s="13" t="s">
        <v>33</v>
      </c>
      <c r="AX641" s="13" t="s">
        <v>78</v>
      </c>
      <c r="AY641" s="249" t="s">
        <v>121</v>
      </c>
    </row>
    <row r="642" s="2" customFormat="1" ht="16.5" customHeight="1">
      <c r="A642" s="37"/>
      <c r="B642" s="38"/>
      <c r="C642" s="250" t="s">
        <v>847</v>
      </c>
      <c r="D642" s="250" t="s">
        <v>157</v>
      </c>
      <c r="E642" s="251" t="s">
        <v>848</v>
      </c>
      <c r="F642" s="252" t="s">
        <v>849</v>
      </c>
      <c r="G642" s="253" t="s">
        <v>169</v>
      </c>
      <c r="H642" s="254">
        <v>1</v>
      </c>
      <c r="I642" s="255"/>
      <c r="J642" s="256">
        <f>ROUND(I642*H642,2)</f>
        <v>0</v>
      </c>
      <c r="K642" s="252" t="s">
        <v>127</v>
      </c>
      <c r="L642" s="257"/>
      <c r="M642" s="258" t="s">
        <v>19</v>
      </c>
      <c r="N642" s="259" t="s">
        <v>43</v>
      </c>
      <c r="O642" s="83"/>
      <c r="P642" s="230">
        <f>O642*H642</f>
        <v>0</v>
      </c>
      <c r="Q642" s="230">
        <v>0.00014999999999999999</v>
      </c>
      <c r="R642" s="230">
        <f>Q642*H642</f>
        <v>0.00014999999999999999</v>
      </c>
      <c r="S642" s="230">
        <v>0</v>
      </c>
      <c r="T642" s="231">
        <f>S642*H642</f>
        <v>0</v>
      </c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R642" s="232" t="s">
        <v>290</v>
      </c>
      <c r="AT642" s="232" t="s">
        <v>157</v>
      </c>
      <c r="AU642" s="232" t="s">
        <v>80</v>
      </c>
      <c r="AY642" s="16" t="s">
        <v>121</v>
      </c>
      <c r="BE642" s="233">
        <f>IF(N642="základní",J642,0)</f>
        <v>0</v>
      </c>
      <c r="BF642" s="233">
        <f>IF(N642="snížená",J642,0)</f>
        <v>0</v>
      </c>
      <c r="BG642" s="233">
        <f>IF(N642="zákl. přenesená",J642,0)</f>
        <v>0</v>
      </c>
      <c r="BH642" s="233">
        <f>IF(N642="sníž. přenesená",J642,0)</f>
        <v>0</v>
      </c>
      <c r="BI642" s="233">
        <f>IF(N642="nulová",J642,0)</f>
        <v>0</v>
      </c>
      <c r="BJ642" s="16" t="s">
        <v>78</v>
      </c>
      <c r="BK642" s="233">
        <f>ROUND(I642*H642,2)</f>
        <v>0</v>
      </c>
      <c r="BL642" s="16" t="s">
        <v>214</v>
      </c>
      <c r="BM642" s="232" t="s">
        <v>850</v>
      </c>
    </row>
    <row r="643" s="2" customFormat="1">
      <c r="A643" s="37"/>
      <c r="B643" s="38"/>
      <c r="C643" s="39"/>
      <c r="D643" s="234" t="s">
        <v>130</v>
      </c>
      <c r="E643" s="39"/>
      <c r="F643" s="235" t="s">
        <v>851</v>
      </c>
      <c r="G643" s="39"/>
      <c r="H643" s="39"/>
      <c r="I643" s="141"/>
      <c r="J643" s="39"/>
      <c r="K643" s="39"/>
      <c r="L643" s="43"/>
      <c r="M643" s="236"/>
      <c r="N643" s="237"/>
      <c r="O643" s="83"/>
      <c r="P643" s="83"/>
      <c r="Q643" s="83"/>
      <c r="R643" s="83"/>
      <c r="S643" s="83"/>
      <c r="T643" s="84"/>
      <c r="U643" s="37"/>
      <c r="V643" s="37"/>
      <c r="W643" s="37"/>
      <c r="X643" s="37"/>
      <c r="Y643" s="37"/>
      <c r="Z643" s="37"/>
      <c r="AA643" s="37"/>
      <c r="AB643" s="37"/>
      <c r="AC643" s="37"/>
      <c r="AD643" s="37"/>
      <c r="AE643" s="37"/>
      <c r="AT643" s="16" t="s">
        <v>130</v>
      </c>
      <c r="AU643" s="16" t="s">
        <v>80</v>
      </c>
    </row>
    <row r="644" s="2" customFormat="1">
      <c r="A644" s="37"/>
      <c r="B644" s="38"/>
      <c r="C644" s="39"/>
      <c r="D644" s="234" t="s">
        <v>132</v>
      </c>
      <c r="E644" s="39"/>
      <c r="F644" s="238" t="s">
        <v>133</v>
      </c>
      <c r="G644" s="39"/>
      <c r="H644" s="39"/>
      <c r="I644" s="141"/>
      <c r="J644" s="39"/>
      <c r="K644" s="39"/>
      <c r="L644" s="43"/>
      <c r="M644" s="236"/>
      <c r="N644" s="237"/>
      <c r="O644" s="83"/>
      <c r="P644" s="83"/>
      <c r="Q644" s="83"/>
      <c r="R644" s="83"/>
      <c r="S644" s="83"/>
      <c r="T644" s="84"/>
      <c r="U644" s="37"/>
      <c r="V644" s="37"/>
      <c r="W644" s="37"/>
      <c r="X644" s="37"/>
      <c r="Y644" s="37"/>
      <c r="Z644" s="37"/>
      <c r="AA644" s="37"/>
      <c r="AB644" s="37"/>
      <c r="AC644" s="37"/>
      <c r="AD644" s="37"/>
      <c r="AE644" s="37"/>
      <c r="AT644" s="16" t="s">
        <v>132</v>
      </c>
      <c r="AU644" s="16" t="s">
        <v>80</v>
      </c>
    </row>
    <row r="645" s="13" customFormat="1">
      <c r="A645" s="13"/>
      <c r="B645" s="239"/>
      <c r="C645" s="240"/>
      <c r="D645" s="234" t="s">
        <v>134</v>
      </c>
      <c r="E645" s="241" t="s">
        <v>19</v>
      </c>
      <c r="F645" s="242" t="s">
        <v>78</v>
      </c>
      <c r="G645" s="240"/>
      <c r="H645" s="243">
        <v>1</v>
      </c>
      <c r="I645" s="244"/>
      <c r="J645" s="240"/>
      <c r="K645" s="240"/>
      <c r="L645" s="245"/>
      <c r="M645" s="246"/>
      <c r="N645" s="247"/>
      <c r="O645" s="247"/>
      <c r="P645" s="247"/>
      <c r="Q645" s="247"/>
      <c r="R645" s="247"/>
      <c r="S645" s="247"/>
      <c r="T645" s="24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49" t="s">
        <v>134</v>
      </c>
      <c r="AU645" s="249" t="s">
        <v>80</v>
      </c>
      <c r="AV645" s="13" t="s">
        <v>80</v>
      </c>
      <c r="AW645" s="13" t="s">
        <v>33</v>
      </c>
      <c r="AX645" s="13" t="s">
        <v>78</v>
      </c>
      <c r="AY645" s="249" t="s">
        <v>121</v>
      </c>
    </row>
    <row r="646" s="2" customFormat="1" ht="16.5" customHeight="1">
      <c r="A646" s="37"/>
      <c r="B646" s="38"/>
      <c r="C646" s="250" t="s">
        <v>852</v>
      </c>
      <c r="D646" s="250" t="s">
        <v>157</v>
      </c>
      <c r="E646" s="251" t="s">
        <v>853</v>
      </c>
      <c r="F646" s="252" t="s">
        <v>854</v>
      </c>
      <c r="G646" s="253" t="s">
        <v>169</v>
      </c>
      <c r="H646" s="254">
        <v>1</v>
      </c>
      <c r="I646" s="255"/>
      <c r="J646" s="256">
        <f>ROUND(I646*H646,2)</f>
        <v>0</v>
      </c>
      <c r="K646" s="252" t="s">
        <v>127</v>
      </c>
      <c r="L646" s="257"/>
      <c r="M646" s="258" t="s">
        <v>19</v>
      </c>
      <c r="N646" s="259" t="s">
        <v>43</v>
      </c>
      <c r="O646" s="83"/>
      <c r="P646" s="230">
        <f>O646*H646</f>
        <v>0</v>
      </c>
      <c r="Q646" s="230">
        <v>0.00010000000000000001</v>
      </c>
      <c r="R646" s="230">
        <f>Q646*H646</f>
        <v>0.00010000000000000001</v>
      </c>
      <c r="S646" s="230">
        <v>0</v>
      </c>
      <c r="T646" s="231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232" t="s">
        <v>290</v>
      </c>
      <c r="AT646" s="232" t="s">
        <v>157</v>
      </c>
      <c r="AU646" s="232" t="s">
        <v>80</v>
      </c>
      <c r="AY646" s="16" t="s">
        <v>121</v>
      </c>
      <c r="BE646" s="233">
        <f>IF(N646="základní",J646,0)</f>
        <v>0</v>
      </c>
      <c r="BF646" s="233">
        <f>IF(N646="snížená",J646,0)</f>
        <v>0</v>
      </c>
      <c r="BG646" s="233">
        <f>IF(N646="zákl. přenesená",J646,0)</f>
        <v>0</v>
      </c>
      <c r="BH646" s="233">
        <f>IF(N646="sníž. přenesená",J646,0)</f>
        <v>0</v>
      </c>
      <c r="BI646" s="233">
        <f>IF(N646="nulová",J646,0)</f>
        <v>0</v>
      </c>
      <c r="BJ646" s="16" t="s">
        <v>78</v>
      </c>
      <c r="BK646" s="233">
        <f>ROUND(I646*H646,2)</f>
        <v>0</v>
      </c>
      <c r="BL646" s="16" t="s">
        <v>214</v>
      </c>
      <c r="BM646" s="232" t="s">
        <v>855</v>
      </c>
    </row>
    <row r="647" s="2" customFormat="1">
      <c r="A647" s="37"/>
      <c r="B647" s="38"/>
      <c r="C647" s="39"/>
      <c r="D647" s="234" t="s">
        <v>130</v>
      </c>
      <c r="E647" s="39"/>
      <c r="F647" s="235" t="s">
        <v>856</v>
      </c>
      <c r="G647" s="39"/>
      <c r="H647" s="39"/>
      <c r="I647" s="141"/>
      <c r="J647" s="39"/>
      <c r="K647" s="39"/>
      <c r="L647" s="43"/>
      <c r="M647" s="236"/>
      <c r="N647" s="237"/>
      <c r="O647" s="83"/>
      <c r="P647" s="83"/>
      <c r="Q647" s="83"/>
      <c r="R647" s="83"/>
      <c r="S647" s="83"/>
      <c r="T647" s="84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16" t="s">
        <v>130</v>
      </c>
      <c r="AU647" s="16" t="s">
        <v>80</v>
      </c>
    </row>
    <row r="648" s="2" customFormat="1">
      <c r="A648" s="37"/>
      <c r="B648" s="38"/>
      <c r="C648" s="39"/>
      <c r="D648" s="234" t="s">
        <v>132</v>
      </c>
      <c r="E648" s="39"/>
      <c r="F648" s="238" t="s">
        <v>133</v>
      </c>
      <c r="G648" s="39"/>
      <c r="H648" s="39"/>
      <c r="I648" s="141"/>
      <c r="J648" s="39"/>
      <c r="K648" s="39"/>
      <c r="L648" s="43"/>
      <c r="M648" s="236"/>
      <c r="N648" s="237"/>
      <c r="O648" s="83"/>
      <c r="P648" s="83"/>
      <c r="Q648" s="83"/>
      <c r="R648" s="83"/>
      <c r="S648" s="83"/>
      <c r="T648" s="84"/>
      <c r="U648" s="37"/>
      <c r="V648" s="37"/>
      <c r="W648" s="37"/>
      <c r="X648" s="37"/>
      <c r="Y648" s="37"/>
      <c r="Z648" s="37"/>
      <c r="AA648" s="37"/>
      <c r="AB648" s="37"/>
      <c r="AC648" s="37"/>
      <c r="AD648" s="37"/>
      <c r="AE648" s="37"/>
      <c r="AT648" s="16" t="s">
        <v>132</v>
      </c>
      <c r="AU648" s="16" t="s">
        <v>80</v>
      </c>
    </row>
    <row r="649" s="13" customFormat="1">
      <c r="A649" s="13"/>
      <c r="B649" s="239"/>
      <c r="C649" s="240"/>
      <c r="D649" s="234" t="s">
        <v>134</v>
      </c>
      <c r="E649" s="241" t="s">
        <v>19</v>
      </c>
      <c r="F649" s="242" t="s">
        <v>78</v>
      </c>
      <c r="G649" s="240"/>
      <c r="H649" s="243">
        <v>1</v>
      </c>
      <c r="I649" s="244"/>
      <c r="J649" s="240"/>
      <c r="K649" s="240"/>
      <c r="L649" s="245"/>
      <c r="M649" s="246"/>
      <c r="N649" s="247"/>
      <c r="O649" s="247"/>
      <c r="P649" s="247"/>
      <c r="Q649" s="247"/>
      <c r="R649" s="247"/>
      <c r="S649" s="247"/>
      <c r="T649" s="24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9" t="s">
        <v>134</v>
      </c>
      <c r="AU649" s="249" t="s">
        <v>80</v>
      </c>
      <c r="AV649" s="13" t="s">
        <v>80</v>
      </c>
      <c r="AW649" s="13" t="s">
        <v>33</v>
      </c>
      <c r="AX649" s="13" t="s">
        <v>78</v>
      </c>
      <c r="AY649" s="249" t="s">
        <v>121</v>
      </c>
    </row>
    <row r="650" s="2" customFormat="1" ht="16.5" customHeight="1">
      <c r="A650" s="37"/>
      <c r="B650" s="38"/>
      <c r="C650" s="250" t="s">
        <v>857</v>
      </c>
      <c r="D650" s="250" t="s">
        <v>157</v>
      </c>
      <c r="E650" s="251" t="s">
        <v>858</v>
      </c>
      <c r="F650" s="252" t="s">
        <v>859</v>
      </c>
      <c r="G650" s="253" t="s">
        <v>169</v>
      </c>
      <c r="H650" s="254">
        <v>11</v>
      </c>
      <c r="I650" s="255"/>
      <c r="J650" s="256">
        <f>ROUND(I650*H650,2)</f>
        <v>0</v>
      </c>
      <c r="K650" s="252" t="s">
        <v>127</v>
      </c>
      <c r="L650" s="257"/>
      <c r="M650" s="258" t="s">
        <v>19</v>
      </c>
      <c r="N650" s="259" t="s">
        <v>43</v>
      </c>
      <c r="O650" s="83"/>
      <c r="P650" s="230">
        <f>O650*H650</f>
        <v>0</v>
      </c>
      <c r="Q650" s="230">
        <v>0.00050000000000000001</v>
      </c>
      <c r="R650" s="230">
        <f>Q650*H650</f>
        <v>0.0054999999999999997</v>
      </c>
      <c r="S650" s="230">
        <v>0</v>
      </c>
      <c r="T650" s="231">
        <f>S650*H650</f>
        <v>0</v>
      </c>
      <c r="U650" s="37"/>
      <c r="V650" s="37"/>
      <c r="W650" s="37"/>
      <c r="X650" s="37"/>
      <c r="Y650" s="37"/>
      <c r="Z650" s="37"/>
      <c r="AA650" s="37"/>
      <c r="AB650" s="37"/>
      <c r="AC650" s="37"/>
      <c r="AD650" s="37"/>
      <c r="AE650" s="37"/>
      <c r="AR650" s="232" t="s">
        <v>290</v>
      </c>
      <c r="AT650" s="232" t="s">
        <v>157</v>
      </c>
      <c r="AU650" s="232" t="s">
        <v>80</v>
      </c>
      <c r="AY650" s="16" t="s">
        <v>121</v>
      </c>
      <c r="BE650" s="233">
        <f>IF(N650="základní",J650,0)</f>
        <v>0</v>
      </c>
      <c r="BF650" s="233">
        <f>IF(N650="snížená",J650,0)</f>
        <v>0</v>
      </c>
      <c r="BG650" s="233">
        <f>IF(N650="zákl. přenesená",J650,0)</f>
        <v>0</v>
      </c>
      <c r="BH650" s="233">
        <f>IF(N650="sníž. přenesená",J650,0)</f>
        <v>0</v>
      </c>
      <c r="BI650" s="233">
        <f>IF(N650="nulová",J650,0)</f>
        <v>0</v>
      </c>
      <c r="BJ650" s="16" t="s">
        <v>78</v>
      </c>
      <c r="BK650" s="233">
        <f>ROUND(I650*H650,2)</f>
        <v>0</v>
      </c>
      <c r="BL650" s="16" t="s">
        <v>214</v>
      </c>
      <c r="BM650" s="232" t="s">
        <v>860</v>
      </c>
    </row>
    <row r="651" s="2" customFormat="1">
      <c r="A651" s="37"/>
      <c r="B651" s="38"/>
      <c r="C651" s="39"/>
      <c r="D651" s="234" t="s">
        <v>130</v>
      </c>
      <c r="E651" s="39"/>
      <c r="F651" s="235" t="s">
        <v>861</v>
      </c>
      <c r="G651" s="39"/>
      <c r="H651" s="39"/>
      <c r="I651" s="141"/>
      <c r="J651" s="39"/>
      <c r="K651" s="39"/>
      <c r="L651" s="43"/>
      <c r="M651" s="236"/>
      <c r="N651" s="237"/>
      <c r="O651" s="83"/>
      <c r="P651" s="83"/>
      <c r="Q651" s="83"/>
      <c r="R651" s="83"/>
      <c r="S651" s="83"/>
      <c r="T651" s="84"/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T651" s="16" t="s">
        <v>130</v>
      </c>
      <c r="AU651" s="16" t="s">
        <v>80</v>
      </c>
    </row>
    <row r="652" s="2" customFormat="1">
      <c r="A652" s="37"/>
      <c r="B652" s="38"/>
      <c r="C652" s="39"/>
      <c r="D652" s="234" t="s">
        <v>132</v>
      </c>
      <c r="E652" s="39"/>
      <c r="F652" s="238" t="s">
        <v>133</v>
      </c>
      <c r="G652" s="39"/>
      <c r="H652" s="39"/>
      <c r="I652" s="141"/>
      <c r="J652" s="39"/>
      <c r="K652" s="39"/>
      <c r="L652" s="43"/>
      <c r="M652" s="236"/>
      <c r="N652" s="237"/>
      <c r="O652" s="83"/>
      <c r="P652" s="83"/>
      <c r="Q652" s="83"/>
      <c r="R652" s="83"/>
      <c r="S652" s="83"/>
      <c r="T652" s="84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132</v>
      </c>
      <c r="AU652" s="16" t="s">
        <v>80</v>
      </c>
    </row>
    <row r="653" s="13" customFormat="1">
      <c r="A653" s="13"/>
      <c r="B653" s="239"/>
      <c r="C653" s="240"/>
      <c r="D653" s="234" t="s">
        <v>134</v>
      </c>
      <c r="E653" s="241" t="s">
        <v>19</v>
      </c>
      <c r="F653" s="242" t="s">
        <v>725</v>
      </c>
      <c r="G653" s="240"/>
      <c r="H653" s="243">
        <v>11</v>
      </c>
      <c r="I653" s="244"/>
      <c r="J653" s="240"/>
      <c r="K653" s="240"/>
      <c r="L653" s="245"/>
      <c r="M653" s="246"/>
      <c r="N653" s="247"/>
      <c r="O653" s="247"/>
      <c r="P653" s="247"/>
      <c r="Q653" s="247"/>
      <c r="R653" s="247"/>
      <c r="S653" s="247"/>
      <c r="T653" s="24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9" t="s">
        <v>134</v>
      </c>
      <c r="AU653" s="249" t="s">
        <v>80</v>
      </c>
      <c r="AV653" s="13" t="s">
        <v>80</v>
      </c>
      <c r="AW653" s="13" t="s">
        <v>33</v>
      </c>
      <c r="AX653" s="13" t="s">
        <v>78</v>
      </c>
      <c r="AY653" s="249" t="s">
        <v>121</v>
      </c>
    </row>
    <row r="654" s="2" customFormat="1" ht="16.5" customHeight="1">
      <c r="A654" s="37"/>
      <c r="B654" s="38"/>
      <c r="C654" s="250" t="s">
        <v>862</v>
      </c>
      <c r="D654" s="250" t="s">
        <v>157</v>
      </c>
      <c r="E654" s="251" t="s">
        <v>863</v>
      </c>
      <c r="F654" s="252" t="s">
        <v>864</v>
      </c>
      <c r="G654" s="253" t="s">
        <v>169</v>
      </c>
      <c r="H654" s="254">
        <v>11</v>
      </c>
      <c r="I654" s="255"/>
      <c r="J654" s="256">
        <f>ROUND(I654*H654,2)</f>
        <v>0</v>
      </c>
      <c r="K654" s="252" t="s">
        <v>127</v>
      </c>
      <c r="L654" s="257"/>
      <c r="M654" s="258" t="s">
        <v>19</v>
      </c>
      <c r="N654" s="259" t="s">
        <v>43</v>
      </c>
      <c r="O654" s="83"/>
      <c r="P654" s="230">
        <f>O654*H654</f>
        <v>0</v>
      </c>
      <c r="Q654" s="230">
        <v>0.00050000000000000001</v>
      </c>
      <c r="R654" s="230">
        <f>Q654*H654</f>
        <v>0.0054999999999999997</v>
      </c>
      <c r="S654" s="230">
        <v>0</v>
      </c>
      <c r="T654" s="231">
        <f>S654*H654</f>
        <v>0</v>
      </c>
      <c r="U654" s="37"/>
      <c r="V654" s="37"/>
      <c r="W654" s="37"/>
      <c r="X654" s="37"/>
      <c r="Y654" s="37"/>
      <c r="Z654" s="37"/>
      <c r="AA654" s="37"/>
      <c r="AB654" s="37"/>
      <c r="AC654" s="37"/>
      <c r="AD654" s="37"/>
      <c r="AE654" s="37"/>
      <c r="AR654" s="232" t="s">
        <v>290</v>
      </c>
      <c r="AT654" s="232" t="s">
        <v>157</v>
      </c>
      <c r="AU654" s="232" t="s">
        <v>80</v>
      </c>
      <c r="AY654" s="16" t="s">
        <v>121</v>
      </c>
      <c r="BE654" s="233">
        <f>IF(N654="základní",J654,0)</f>
        <v>0</v>
      </c>
      <c r="BF654" s="233">
        <f>IF(N654="snížená",J654,0)</f>
        <v>0</v>
      </c>
      <c r="BG654" s="233">
        <f>IF(N654="zákl. přenesená",J654,0)</f>
        <v>0</v>
      </c>
      <c r="BH654" s="233">
        <f>IF(N654="sníž. přenesená",J654,0)</f>
        <v>0</v>
      </c>
      <c r="BI654" s="233">
        <f>IF(N654="nulová",J654,0)</f>
        <v>0</v>
      </c>
      <c r="BJ654" s="16" t="s">
        <v>78</v>
      </c>
      <c r="BK654" s="233">
        <f>ROUND(I654*H654,2)</f>
        <v>0</v>
      </c>
      <c r="BL654" s="16" t="s">
        <v>214</v>
      </c>
      <c r="BM654" s="232" t="s">
        <v>865</v>
      </c>
    </row>
    <row r="655" s="2" customFormat="1">
      <c r="A655" s="37"/>
      <c r="B655" s="38"/>
      <c r="C655" s="39"/>
      <c r="D655" s="234" t="s">
        <v>130</v>
      </c>
      <c r="E655" s="39"/>
      <c r="F655" s="235" t="s">
        <v>866</v>
      </c>
      <c r="G655" s="39"/>
      <c r="H655" s="39"/>
      <c r="I655" s="141"/>
      <c r="J655" s="39"/>
      <c r="K655" s="39"/>
      <c r="L655" s="43"/>
      <c r="M655" s="236"/>
      <c r="N655" s="237"/>
      <c r="O655" s="83"/>
      <c r="P655" s="83"/>
      <c r="Q655" s="83"/>
      <c r="R655" s="83"/>
      <c r="S655" s="83"/>
      <c r="T655" s="84"/>
      <c r="U655" s="37"/>
      <c r="V655" s="37"/>
      <c r="W655" s="37"/>
      <c r="X655" s="37"/>
      <c r="Y655" s="37"/>
      <c r="Z655" s="37"/>
      <c r="AA655" s="37"/>
      <c r="AB655" s="37"/>
      <c r="AC655" s="37"/>
      <c r="AD655" s="37"/>
      <c r="AE655" s="37"/>
      <c r="AT655" s="16" t="s">
        <v>130</v>
      </c>
      <c r="AU655" s="16" t="s">
        <v>80</v>
      </c>
    </row>
    <row r="656" s="2" customFormat="1">
      <c r="A656" s="37"/>
      <c r="B656" s="38"/>
      <c r="C656" s="39"/>
      <c r="D656" s="234" t="s">
        <v>132</v>
      </c>
      <c r="E656" s="39"/>
      <c r="F656" s="238" t="s">
        <v>133</v>
      </c>
      <c r="G656" s="39"/>
      <c r="H656" s="39"/>
      <c r="I656" s="141"/>
      <c r="J656" s="39"/>
      <c r="K656" s="39"/>
      <c r="L656" s="43"/>
      <c r="M656" s="236"/>
      <c r="N656" s="237"/>
      <c r="O656" s="83"/>
      <c r="P656" s="83"/>
      <c r="Q656" s="83"/>
      <c r="R656" s="83"/>
      <c r="S656" s="83"/>
      <c r="T656" s="84"/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T656" s="16" t="s">
        <v>132</v>
      </c>
      <c r="AU656" s="16" t="s">
        <v>80</v>
      </c>
    </row>
    <row r="657" s="13" customFormat="1">
      <c r="A657" s="13"/>
      <c r="B657" s="239"/>
      <c r="C657" s="240"/>
      <c r="D657" s="234" t="s">
        <v>134</v>
      </c>
      <c r="E657" s="241" t="s">
        <v>19</v>
      </c>
      <c r="F657" s="242" t="s">
        <v>725</v>
      </c>
      <c r="G657" s="240"/>
      <c r="H657" s="243">
        <v>11</v>
      </c>
      <c r="I657" s="244"/>
      <c r="J657" s="240"/>
      <c r="K657" s="240"/>
      <c r="L657" s="245"/>
      <c r="M657" s="246"/>
      <c r="N657" s="247"/>
      <c r="O657" s="247"/>
      <c r="P657" s="247"/>
      <c r="Q657" s="247"/>
      <c r="R657" s="247"/>
      <c r="S657" s="247"/>
      <c r="T657" s="24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9" t="s">
        <v>134</v>
      </c>
      <c r="AU657" s="249" t="s">
        <v>80</v>
      </c>
      <c r="AV657" s="13" t="s">
        <v>80</v>
      </c>
      <c r="AW657" s="13" t="s">
        <v>33</v>
      </c>
      <c r="AX657" s="13" t="s">
        <v>78</v>
      </c>
      <c r="AY657" s="249" t="s">
        <v>121</v>
      </c>
    </row>
    <row r="658" s="2" customFormat="1" ht="16.5" customHeight="1">
      <c r="A658" s="37"/>
      <c r="B658" s="38"/>
      <c r="C658" s="250" t="s">
        <v>867</v>
      </c>
      <c r="D658" s="250" t="s">
        <v>157</v>
      </c>
      <c r="E658" s="251" t="s">
        <v>868</v>
      </c>
      <c r="F658" s="252" t="s">
        <v>869</v>
      </c>
      <c r="G658" s="253" t="s">
        <v>169</v>
      </c>
      <c r="H658" s="254">
        <v>12</v>
      </c>
      <c r="I658" s="255"/>
      <c r="J658" s="256">
        <f>ROUND(I658*H658,2)</f>
        <v>0</v>
      </c>
      <c r="K658" s="252" t="s">
        <v>127</v>
      </c>
      <c r="L658" s="257"/>
      <c r="M658" s="258" t="s">
        <v>19</v>
      </c>
      <c r="N658" s="259" t="s">
        <v>43</v>
      </c>
      <c r="O658" s="83"/>
      <c r="P658" s="230">
        <f>O658*H658</f>
        <v>0</v>
      </c>
      <c r="Q658" s="230">
        <v>0.00050000000000000001</v>
      </c>
      <c r="R658" s="230">
        <f>Q658*H658</f>
        <v>0.0060000000000000001</v>
      </c>
      <c r="S658" s="230">
        <v>0</v>
      </c>
      <c r="T658" s="231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232" t="s">
        <v>290</v>
      </c>
      <c r="AT658" s="232" t="s">
        <v>157</v>
      </c>
      <c r="AU658" s="232" t="s">
        <v>80</v>
      </c>
      <c r="AY658" s="16" t="s">
        <v>121</v>
      </c>
      <c r="BE658" s="233">
        <f>IF(N658="základní",J658,0)</f>
        <v>0</v>
      </c>
      <c r="BF658" s="233">
        <f>IF(N658="snížená",J658,0)</f>
        <v>0</v>
      </c>
      <c r="BG658" s="233">
        <f>IF(N658="zákl. přenesená",J658,0)</f>
        <v>0</v>
      </c>
      <c r="BH658" s="233">
        <f>IF(N658="sníž. přenesená",J658,0)</f>
        <v>0</v>
      </c>
      <c r="BI658" s="233">
        <f>IF(N658="nulová",J658,0)</f>
        <v>0</v>
      </c>
      <c r="BJ658" s="16" t="s">
        <v>78</v>
      </c>
      <c r="BK658" s="233">
        <f>ROUND(I658*H658,2)</f>
        <v>0</v>
      </c>
      <c r="BL658" s="16" t="s">
        <v>214</v>
      </c>
      <c r="BM658" s="232" t="s">
        <v>870</v>
      </c>
    </row>
    <row r="659" s="2" customFormat="1">
      <c r="A659" s="37"/>
      <c r="B659" s="38"/>
      <c r="C659" s="39"/>
      <c r="D659" s="234" t="s">
        <v>130</v>
      </c>
      <c r="E659" s="39"/>
      <c r="F659" s="235" t="s">
        <v>871</v>
      </c>
      <c r="G659" s="39"/>
      <c r="H659" s="39"/>
      <c r="I659" s="141"/>
      <c r="J659" s="39"/>
      <c r="K659" s="39"/>
      <c r="L659" s="43"/>
      <c r="M659" s="236"/>
      <c r="N659" s="237"/>
      <c r="O659" s="83"/>
      <c r="P659" s="83"/>
      <c r="Q659" s="83"/>
      <c r="R659" s="83"/>
      <c r="S659" s="83"/>
      <c r="T659" s="84"/>
      <c r="U659" s="37"/>
      <c r="V659" s="37"/>
      <c r="W659" s="37"/>
      <c r="X659" s="37"/>
      <c r="Y659" s="37"/>
      <c r="Z659" s="37"/>
      <c r="AA659" s="37"/>
      <c r="AB659" s="37"/>
      <c r="AC659" s="37"/>
      <c r="AD659" s="37"/>
      <c r="AE659" s="37"/>
      <c r="AT659" s="16" t="s">
        <v>130</v>
      </c>
      <c r="AU659" s="16" t="s">
        <v>80</v>
      </c>
    </row>
    <row r="660" s="2" customFormat="1">
      <c r="A660" s="37"/>
      <c r="B660" s="38"/>
      <c r="C660" s="39"/>
      <c r="D660" s="234" t="s">
        <v>132</v>
      </c>
      <c r="E660" s="39"/>
      <c r="F660" s="238" t="s">
        <v>133</v>
      </c>
      <c r="G660" s="39"/>
      <c r="H660" s="39"/>
      <c r="I660" s="141"/>
      <c r="J660" s="39"/>
      <c r="K660" s="39"/>
      <c r="L660" s="43"/>
      <c r="M660" s="236"/>
      <c r="N660" s="237"/>
      <c r="O660" s="83"/>
      <c r="P660" s="83"/>
      <c r="Q660" s="83"/>
      <c r="R660" s="83"/>
      <c r="S660" s="83"/>
      <c r="T660" s="84"/>
      <c r="U660" s="37"/>
      <c r="V660" s="37"/>
      <c r="W660" s="37"/>
      <c r="X660" s="37"/>
      <c r="Y660" s="37"/>
      <c r="Z660" s="37"/>
      <c r="AA660" s="37"/>
      <c r="AB660" s="37"/>
      <c r="AC660" s="37"/>
      <c r="AD660" s="37"/>
      <c r="AE660" s="37"/>
      <c r="AT660" s="16" t="s">
        <v>132</v>
      </c>
      <c r="AU660" s="16" t="s">
        <v>80</v>
      </c>
    </row>
    <row r="661" s="13" customFormat="1">
      <c r="A661" s="13"/>
      <c r="B661" s="239"/>
      <c r="C661" s="240"/>
      <c r="D661" s="234" t="s">
        <v>134</v>
      </c>
      <c r="E661" s="241" t="s">
        <v>19</v>
      </c>
      <c r="F661" s="242" t="s">
        <v>198</v>
      </c>
      <c r="G661" s="240"/>
      <c r="H661" s="243">
        <v>12</v>
      </c>
      <c r="I661" s="244"/>
      <c r="J661" s="240"/>
      <c r="K661" s="240"/>
      <c r="L661" s="245"/>
      <c r="M661" s="246"/>
      <c r="N661" s="247"/>
      <c r="O661" s="247"/>
      <c r="P661" s="247"/>
      <c r="Q661" s="247"/>
      <c r="R661" s="247"/>
      <c r="S661" s="247"/>
      <c r="T661" s="24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9" t="s">
        <v>134</v>
      </c>
      <c r="AU661" s="249" t="s">
        <v>80</v>
      </c>
      <c r="AV661" s="13" t="s">
        <v>80</v>
      </c>
      <c r="AW661" s="13" t="s">
        <v>33</v>
      </c>
      <c r="AX661" s="13" t="s">
        <v>78</v>
      </c>
      <c r="AY661" s="249" t="s">
        <v>121</v>
      </c>
    </row>
    <row r="662" s="2" customFormat="1" ht="16.5" customHeight="1">
      <c r="A662" s="37"/>
      <c r="B662" s="38"/>
      <c r="C662" s="250" t="s">
        <v>872</v>
      </c>
      <c r="D662" s="250" t="s">
        <v>157</v>
      </c>
      <c r="E662" s="251" t="s">
        <v>873</v>
      </c>
      <c r="F662" s="252" t="s">
        <v>874</v>
      </c>
      <c r="G662" s="253" t="s">
        <v>169</v>
      </c>
      <c r="H662" s="254">
        <v>13</v>
      </c>
      <c r="I662" s="255"/>
      <c r="J662" s="256">
        <f>ROUND(I662*H662,2)</f>
        <v>0</v>
      </c>
      <c r="K662" s="252" t="s">
        <v>127</v>
      </c>
      <c r="L662" s="257"/>
      <c r="M662" s="258" t="s">
        <v>19</v>
      </c>
      <c r="N662" s="259" t="s">
        <v>43</v>
      </c>
      <c r="O662" s="83"/>
      <c r="P662" s="230">
        <f>O662*H662</f>
        <v>0</v>
      </c>
      <c r="Q662" s="230">
        <v>0.00050000000000000001</v>
      </c>
      <c r="R662" s="230">
        <f>Q662*H662</f>
        <v>0.0065000000000000006</v>
      </c>
      <c r="S662" s="230">
        <v>0</v>
      </c>
      <c r="T662" s="231">
        <f>S662*H662</f>
        <v>0</v>
      </c>
      <c r="U662" s="37"/>
      <c r="V662" s="37"/>
      <c r="W662" s="37"/>
      <c r="X662" s="37"/>
      <c r="Y662" s="37"/>
      <c r="Z662" s="37"/>
      <c r="AA662" s="37"/>
      <c r="AB662" s="37"/>
      <c r="AC662" s="37"/>
      <c r="AD662" s="37"/>
      <c r="AE662" s="37"/>
      <c r="AR662" s="232" t="s">
        <v>290</v>
      </c>
      <c r="AT662" s="232" t="s">
        <v>157</v>
      </c>
      <c r="AU662" s="232" t="s">
        <v>80</v>
      </c>
      <c r="AY662" s="16" t="s">
        <v>121</v>
      </c>
      <c r="BE662" s="233">
        <f>IF(N662="základní",J662,0)</f>
        <v>0</v>
      </c>
      <c r="BF662" s="233">
        <f>IF(N662="snížená",J662,0)</f>
        <v>0</v>
      </c>
      <c r="BG662" s="233">
        <f>IF(N662="zákl. přenesená",J662,0)</f>
        <v>0</v>
      </c>
      <c r="BH662" s="233">
        <f>IF(N662="sníž. přenesená",J662,0)</f>
        <v>0</v>
      </c>
      <c r="BI662" s="233">
        <f>IF(N662="nulová",J662,0)</f>
        <v>0</v>
      </c>
      <c r="BJ662" s="16" t="s">
        <v>78</v>
      </c>
      <c r="BK662" s="233">
        <f>ROUND(I662*H662,2)</f>
        <v>0</v>
      </c>
      <c r="BL662" s="16" t="s">
        <v>214</v>
      </c>
      <c r="BM662" s="232" t="s">
        <v>875</v>
      </c>
    </row>
    <row r="663" s="2" customFormat="1">
      <c r="A663" s="37"/>
      <c r="B663" s="38"/>
      <c r="C663" s="39"/>
      <c r="D663" s="234" t="s">
        <v>130</v>
      </c>
      <c r="E663" s="39"/>
      <c r="F663" s="235" t="s">
        <v>876</v>
      </c>
      <c r="G663" s="39"/>
      <c r="H663" s="39"/>
      <c r="I663" s="141"/>
      <c r="J663" s="39"/>
      <c r="K663" s="39"/>
      <c r="L663" s="43"/>
      <c r="M663" s="236"/>
      <c r="N663" s="237"/>
      <c r="O663" s="83"/>
      <c r="P663" s="83"/>
      <c r="Q663" s="83"/>
      <c r="R663" s="83"/>
      <c r="S663" s="83"/>
      <c r="T663" s="84"/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T663" s="16" t="s">
        <v>130</v>
      </c>
      <c r="AU663" s="16" t="s">
        <v>80</v>
      </c>
    </row>
    <row r="664" s="2" customFormat="1">
      <c r="A664" s="37"/>
      <c r="B664" s="38"/>
      <c r="C664" s="39"/>
      <c r="D664" s="234" t="s">
        <v>132</v>
      </c>
      <c r="E664" s="39"/>
      <c r="F664" s="238" t="s">
        <v>133</v>
      </c>
      <c r="G664" s="39"/>
      <c r="H664" s="39"/>
      <c r="I664" s="141"/>
      <c r="J664" s="39"/>
      <c r="K664" s="39"/>
      <c r="L664" s="43"/>
      <c r="M664" s="236"/>
      <c r="N664" s="237"/>
      <c r="O664" s="83"/>
      <c r="P664" s="83"/>
      <c r="Q664" s="83"/>
      <c r="R664" s="83"/>
      <c r="S664" s="83"/>
      <c r="T664" s="84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6" t="s">
        <v>132</v>
      </c>
      <c r="AU664" s="16" t="s">
        <v>80</v>
      </c>
    </row>
    <row r="665" s="13" customFormat="1">
      <c r="A665" s="13"/>
      <c r="B665" s="239"/>
      <c r="C665" s="240"/>
      <c r="D665" s="234" t="s">
        <v>134</v>
      </c>
      <c r="E665" s="241" t="s">
        <v>19</v>
      </c>
      <c r="F665" s="242" t="s">
        <v>699</v>
      </c>
      <c r="G665" s="240"/>
      <c r="H665" s="243">
        <v>13</v>
      </c>
      <c r="I665" s="244"/>
      <c r="J665" s="240"/>
      <c r="K665" s="240"/>
      <c r="L665" s="245"/>
      <c r="M665" s="246"/>
      <c r="N665" s="247"/>
      <c r="O665" s="247"/>
      <c r="P665" s="247"/>
      <c r="Q665" s="247"/>
      <c r="R665" s="247"/>
      <c r="S665" s="247"/>
      <c r="T665" s="24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9" t="s">
        <v>134</v>
      </c>
      <c r="AU665" s="249" t="s">
        <v>80</v>
      </c>
      <c r="AV665" s="13" t="s">
        <v>80</v>
      </c>
      <c r="AW665" s="13" t="s">
        <v>33</v>
      </c>
      <c r="AX665" s="13" t="s">
        <v>78</v>
      </c>
      <c r="AY665" s="249" t="s">
        <v>121</v>
      </c>
    </row>
    <row r="666" s="2" customFormat="1" ht="16.5" customHeight="1">
      <c r="A666" s="37"/>
      <c r="B666" s="38"/>
      <c r="C666" s="250" t="s">
        <v>877</v>
      </c>
      <c r="D666" s="250" t="s">
        <v>157</v>
      </c>
      <c r="E666" s="251" t="s">
        <v>878</v>
      </c>
      <c r="F666" s="252" t="s">
        <v>879</v>
      </c>
      <c r="G666" s="253" t="s">
        <v>169</v>
      </c>
      <c r="H666" s="254">
        <v>1</v>
      </c>
      <c r="I666" s="255"/>
      <c r="J666" s="256">
        <f>ROUND(I666*H666,2)</f>
        <v>0</v>
      </c>
      <c r="K666" s="252" t="s">
        <v>127</v>
      </c>
      <c r="L666" s="257"/>
      <c r="M666" s="258" t="s">
        <v>19</v>
      </c>
      <c r="N666" s="259" t="s">
        <v>43</v>
      </c>
      <c r="O666" s="83"/>
      <c r="P666" s="230">
        <f>O666*H666</f>
        <v>0</v>
      </c>
      <c r="Q666" s="230">
        <v>0.00075000000000000002</v>
      </c>
      <c r="R666" s="230">
        <f>Q666*H666</f>
        <v>0.00075000000000000002</v>
      </c>
      <c r="S666" s="230">
        <v>0</v>
      </c>
      <c r="T666" s="231">
        <f>S666*H666</f>
        <v>0</v>
      </c>
      <c r="U666" s="37"/>
      <c r="V666" s="37"/>
      <c r="W666" s="37"/>
      <c r="X666" s="37"/>
      <c r="Y666" s="37"/>
      <c r="Z666" s="37"/>
      <c r="AA666" s="37"/>
      <c r="AB666" s="37"/>
      <c r="AC666" s="37"/>
      <c r="AD666" s="37"/>
      <c r="AE666" s="37"/>
      <c r="AR666" s="232" t="s">
        <v>290</v>
      </c>
      <c r="AT666" s="232" t="s">
        <v>157</v>
      </c>
      <c r="AU666" s="232" t="s">
        <v>80</v>
      </c>
      <c r="AY666" s="16" t="s">
        <v>121</v>
      </c>
      <c r="BE666" s="233">
        <f>IF(N666="základní",J666,0)</f>
        <v>0</v>
      </c>
      <c r="BF666" s="233">
        <f>IF(N666="snížená",J666,0)</f>
        <v>0</v>
      </c>
      <c r="BG666" s="233">
        <f>IF(N666="zákl. přenesená",J666,0)</f>
        <v>0</v>
      </c>
      <c r="BH666" s="233">
        <f>IF(N666="sníž. přenesená",J666,0)</f>
        <v>0</v>
      </c>
      <c r="BI666" s="233">
        <f>IF(N666="nulová",J666,0)</f>
        <v>0</v>
      </c>
      <c r="BJ666" s="16" t="s">
        <v>78</v>
      </c>
      <c r="BK666" s="233">
        <f>ROUND(I666*H666,2)</f>
        <v>0</v>
      </c>
      <c r="BL666" s="16" t="s">
        <v>214</v>
      </c>
      <c r="BM666" s="232" t="s">
        <v>880</v>
      </c>
    </row>
    <row r="667" s="2" customFormat="1">
      <c r="A667" s="37"/>
      <c r="B667" s="38"/>
      <c r="C667" s="39"/>
      <c r="D667" s="234" t="s">
        <v>130</v>
      </c>
      <c r="E667" s="39"/>
      <c r="F667" s="235" t="s">
        <v>879</v>
      </c>
      <c r="G667" s="39"/>
      <c r="H667" s="39"/>
      <c r="I667" s="141"/>
      <c r="J667" s="39"/>
      <c r="K667" s="39"/>
      <c r="L667" s="43"/>
      <c r="M667" s="236"/>
      <c r="N667" s="237"/>
      <c r="O667" s="83"/>
      <c r="P667" s="83"/>
      <c r="Q667" s="83"/>
      <c r="R667" s="83"/>
      <c r="S667" s="83"/>
      <c r="T667" s="84"/>
      <c r="U667" s="37"/>
      <c r="V667" s="37"/>
      <c r="W667" s="37"/>
      <c r="X667" s="37"/>
      <c r="Y667" s="37"/>
      <c r="Z667" s="37"/>
      <c r="AA667" s="37"/>
      <c r="AB667" s="37"/>
      <c r="AC667" s="37"/>
      <c r="AD667" s="37"/>
      <c r="AE667" s="37"/>
      <c r="AT667" s="16" t="s">
        <v>130</v>
      </c>
      <c r="AU667" s="16" t="s">
        <v>80</v>
      </c>
    </row>
    <row r="668" s="2" customFormat="1">
      <c r="A668" s="37"/>
      <c r="B668" s="38"/>
      <c r="C668" s="39"/>
      <c r="D668" s="234" t="s">
        <v>132</v>
      </c>
      <c r="E668" s="39"/>
      <c r="F668" s="238" t="s">
        <v>133</v>
      </c>
      <c r="G668" s="39"/>
      <c r="H668" s="39"/>
      <c r="I668" s="141"/>
      <c r="J668" s="39"/>
      <c r="K668" s="39"/>
      <c r="L668" s="43"/>
      <c r="M668" s="236"/>
      <c r="N668" s="237"/>
      <c r="O668" s="83"/>
      <c r="P668" s="83"/>
      <c r="Q668" s="83"/>
      <c r="R668" s="83"/>
      <c r="S668" s="83"/>
      <c r="T668" s="84"/>
      <c r="U668" s="37"/>
      <c r="V668" s="37"/>
      <c r="W668" s="37"/>
      <c r="X668" s="37"/>
      <c r="Y668" s="37"/>
      <c r="Z668" s="37"/>
      <c r="AA668" s="37"/>
      <c r="AB668" s="37"/>
      <c r="AC668" s="37"/>
      <c r="AD668" s="37"/>
      <c r="AE668" s="37"/>
      <c r="AT668" s="16" t="s">
        <v>132</v>
      </c>
      <c r="AU668" s="16" t="s">
        <v>80</v>
      </c>
    </row>
    <row r="669" s="13" customFormat="1">
      <c r="A669" s="13"/>
      <c r="B669" s="239"/>
      <c r="C669" s="240"/>
      <c r="D669" s="234" t="s">
        <v>134</v>
      </c>
      <c r="E669" s="241" t="s">
        <v>19</v>
      </c>
      <c r="F669" s="242" t="s">
        <v>78</v>
      </c>
      <c r="G669" s="240"/>
      <c r="H669" s="243">
        <v>1</v>
      </c>
      <c r="I669" s="244"/>
      <c r="J669" s="240"/>
      <c r="K669" s="240"/>
      <c r="L669" s="245"/>
      <c r="M669" s="246"/>
      <c r="N669" s="247"/>
      <c r="O669" s="247"/>
      <c r="P669" s="247"/>
      <c r="Q669" s="247"/>
      <c r="R669" s="247"/>
      <c r="S669" s="247"/>
      <c r="T669" s="24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49" t="s">
        <v>134</v>
      </c>
      <c r="AU669" s="249" t="s">
        <v>80</v>
      </c>
      <c r="AV669" s="13" t="s">
        <v>80</v>
      </c>
      <c r="AW669" s="13" t="s">
        <v>33</v>
      </c>
      <c r="AX669" s="13" t="s">
        <v>78</v>
      </c>
      <c r="AY669" s="249" t="s">
        <v>121</v>
      </c>
    </row>
    <row r="670" s="2" customFormat="1" ht="16.5" customHeight="1">
      <c r="A670" s="37"/>
      <c r="B670" s="38"/>
      <c r="C670" s="250" t="s">
        <v>881</v>
      </c>
      <c r="D670" s="250" t="s">
        <v>157</v>
      </c>
      <c r="E670" s="251" t="s">
        <v>882</v>
      </c>
      <c r="F670" s="252" t="s">
        <v>883</v>
      </c>
      <c r="G670" s="253" t="s">
        <v>169</v>
      </c>
      <c r="H670" s="254">
        <v>1</v>
      </c>
      <c r="I670" s="255"/>
      <c r="J670" s="256">
        <f>ROUND(I670*H670,2)</f>
        <v>0</v>
      </c>
      <c r="K670" s="252" t="s">
        <v>127</v>
      </c>
      <c r="L670" s="257"/>
      <c r="M670" s="258" t="s">
        <v>19</v>
      </c>
      <c r="N670" s="259" t="s">
        <v>43</v>
      </c>
      <c r="O670" s="83"/>
      <c r="P670" s="230">
        <f>O670*H670</f>
        <v>0</v>
      </c>
      <c r="Q670" s="230">
        <v>0.00075000000000000002</v>
      </c>
      <c r="R670" s="230">
        <f>Q670*H670</f>
        <v>0.00075000000000000002</v>
      </c>
      <c r="S670" s="230">
        <v>0</v>
      </c>
      <c r="T670" s="231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232" t="s">
        <v>290</v>
      </c>
      <c r="AT670" s="232" t="s">
        <v>157</v>
      </c>
      <c r="AU670" s="232" t="s">
        <v>80</v>
      </c>
      <c r="AY670" s="16" t="s">
        <v>121</v>
      </c>
      <c r="BE670" s="233">
        <f>IF(N670="základní",J670,0)</f>
        <v>0</v>
      </c>
      <c r="BF670" s="233">
        <f>IF(N670="snížená",J670,0)</f>
        <v>0</v>
      </c>
      <c r="BG670" s="233">
        <f>IF(N670="zákl. přenesená",J670,0)</f>
        <v>0</v>
      </c>
      <c r="BH670" s="233">
        <f>IF(N670="sníž. přenesená",J670,0)</f>
        <v>0</v>
      </c>
      <c r="BI670" s="233">
        <f>IF(N670="nulová",J670,0)</f>
        <v>0</v>
      </c>
      <c r="BJ670" s="16" t="s">
        <v>78</v>
      </c>
      <c r="BK670" s="233">
        <f>ROUND(I670*H670,2)</f>
        <v>0</v>
      </c>
      <c r="BL670" s="16" t="s">
        <v>214</v>
      </c>
      <c r="BM670" s="232" t="s">
        <v>884</v>
      </c>
    </row>
    <row r="671" s="2" customFormat="1">
      <c r="A671" s="37"/>
      <c r="B671" s="38"/>
      <c r="C671" s="39"/>
      <c r="D671" s="234" t="s">
        <v>130</v>
      </c>
      <c r="E671" s="39"/>
      <c r="F671" s="235" t="s">
        <v>883</v>
      </c>
      <c r="G671" s="39"/>
      <c r="H671" s="39"/>
      <c r="I671" s="141"/>
      <c r="J671" s="39"/>
      <c r="K671" s="39"/>
      <c r="L671" s="43"/>
      <c r="M671" s="236"/>
      <c r="N671" s="237"/>
      <c r="O671" s="83"/>
      <c r="P671" s="83"/>
      <c r="Q671" s="83"/>
      <c r="R671" s="83"/>
      <c r="S671" s="83"/>
      <c r="T671" s="84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16" t="s">
        <v>130</v>
      </c>
      <c r="AU671" s="16" t="s">
        <v>80</v>
      </c>
    </row>
    <row r="672" s="2" customFormat="1">
      <c r="A672" s="37"/>
      <c r="B672" s="38"/>
      <c r="C672" s="39"/>
      <c r="D672" s="234" t="s">
        <v>132</v>
      </c>
      <c r="E672" s="39"/>
      <c r="F672" s="238" t="s">
        <v>133</v>
      </c>
      <c r="G672" s="39"/>
      <c r="H672" s="39"/>
      <c r="I672" s="141"/>
      <c r="J672" s="39"/>
      <c r="K672" s="39"/>
      <c r="L672" s="43"/>
      <c r="M672" s="236"/>
      <c r="N672" s="237"/>
      <c r="O672" s="83"/>
      <c r="P672" s="83"/>
      <c r="Q672" s="83"/>
      <c r="R672" s="83"/>
      <c r="S672" s="83"/>
      <c r="T672" s="84"/>
      <c r="U672" s="37"/>
      <c r="V672" s="37"/>
      <c r="W672" s="37"/>
      <c r="X672" s="37"/>
      <c r="Y672" s="37"/>
      <c r="Z672" s="37"/>
      <c r="AA672" s="37"/>
      <c r="AB672" s="37"/>
      <c r="AC672" s="37"/>
      <c r="AD672" s="37"/>
      <c r="AE672" s="37"/>
      <c r="AT672" s="16" t="s">
        <v>132</v>
      </c>
      <c r="AU672" s="16" t="s">
        <v>80</v>
      </c>
    </row>
    <row r="673" s="13" customFormat="1">
      <c r="A673" s="13"/>
      <c r="B673" s="239"/>
      <c r="C673" s="240"/>
      <c r="D673" s="234" t="s">
        <v>134</v>
      </c>
      <c r="E673" s="241" t="s">
        <v>19</v>
      </c>
      <c r="F673" s="242" t="s">
        <v>78</v>
      </c>
      <c r="G673" s="240"/>
      <c r="H673" s="243">
        <v>1</v>
      </c>
      <c r="I673" s="244"/>
      <c r="J673" s="240"/>
      <c r="K673" s="240"/>
      <c r="L673" s="245"/>
      <c r="M673" s="246"/>
      <c r="N673" s="247"/>
      <c r="O673" s="247"/>
      <c r="P673" s="247"/>
      <c r="Q673" s="247"/>
      <c r="R673" s="247"/>
      <c r="S673" s="247"/>
      <c r="T673" s="24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9" t="s">
        <v>134</v>
      </c>
      <c r="AU673" s="249" t="s">
        <v>80</v>
      </c>
      <c r="AV673" s="13" t="s">
        <v>80</v>
      </c>
      <c r="AW673" s="13" t="s">
        <v>33</v>
      </c>
      <c r="AX673" s="13" t="s">
        <v>78</v>
      </c>
      <c r="AY673" s="249" t="s">
        <v>121</v>
      </c>
    </row>
    <row r="674" s="2" customFormat="1" ht="16.5" customHeight="1">
      <c r="A674" s="37"/>
      <c r="B674" s="38"/>
      <c r="C674" s="250" t="s">
        <v>885</v>
      </c>
      <c r="D674" s="250" t="s">
        <v>157</v>
      </c>
      <c r="E674" s="251" t="s">
        <v>886</v>
      </c>
      <c r="F674" s="252" t="s">
        <v>887</v>
      </c>
      <c r="G674" s="253" t="s">
        <v>169</v>
      </c>
      <c r="H674" s="254">
        <v>1</v>
      </c>
      <c r="I674" s="255"/>
      <c r="J674" s="256">
        <f>ROUND(I674*H674,2)</f>
        <v>0</v>
      </c>
      <c r="K674" s="252" t="s">
        <v>127</v>
      </c>
      <c r="L674" s="257"/>
      <c r="M674" s="258" t="s">
        <v>19</v>
      </c>
      <c r="N674" s="259" t="s">
        <v>43</v>
      </c>
      <c r="O674" s="83"/>
      <c r="P674" s="230">
        <f>O674*H674</f>
        <v>0</v>
      </c>
      <c r="Q674" s="230">
        <v>0.00084999999999999995</v>
      </c>
      <c r="R674" s="230">
        <f>Q674*H674</f>
        <v>0.00084999999999999995</v>
      </c>
      <c r="S674" s="230">
        <v>0</v>
      </c>
      <c r="T674" s="231">
        <f>S674*H674</f>
        <v>0</v>
      </c>
      <c r="U674" s="37"/>
      <c r="V674" s="37"/>
      <c r="W674" s="37"/>
      <c r="X674" s="37"/>
      <c r="Y674" s="37"/>
      <c r="Z674" s="37"/>
      <c r="AA674" s="37"/>
      <c r="AB674" s="37"/>
      <c r="AC674" s="37"/>
      <c r="AD674" s="37"/>
      <c r="AE674" s="37"/>
      <c r="AR674" s="232" t="s">
        <v>290</v>
      </c>
      <c r="AT674" s="232" t="s">
        <v>157</v>
      </c>
      <c r="AU674" s="232" t="s">
        <v>80</v>
      </c>
      <c r="AY674" s="16" t="s">
        <v>121</v>
      </c>
      <c r="BE674" s="233">
        <f>IF(N674="základní",J674,0)</f>
        <v>0</v>
      </c>
      <c r="BF674" s="233">
        <f>IF(N674="snížená",J674,0)</f>
        <v>0</v>
      </c>
      <c r="BG674" s="233">
        <f>IF(N674="zákl. přenesená",J674,0)</f>
        <v>0</v>
      </c>
      <c r="BH674" s="233">
        <f>IF(N674="sníž. přenesená",J674,0)</f>
        <v>0</v>
      </c>
      <c r="BI674" s="233">
        <f>IF(N674="nulová",J674,0)</f>
        <v>0</v>
      </c>
      <c r="BJ674" s="16" t="s">
        <v>78</v>
      </c>
      <c r="BK674" s="233">
        <f>ROUND(I674*H674,2)</f>
        <v>0</v>
      </c>
      <c r="BL674" s="16" t="s">
        <v>214</v>
      </c>
      <c r="BM674" s="232" t="s">
        <v>888</v>
      </c>
    </row>
    <row r="675" s="2" customFormat="1">
      <c r="A675" s="37"/>
      <c r="B675" s="38"/>
      <c r="C675" s="39"/>
      <c r="D675" s="234" t="s">
        <v>130</v>
      </c>
      <c r="E675" s="39"/>
      <c r="F675" s="235" t="s">
        <v>887</v>
      </c>
      <c r="G675" s="39"/>
      <c r="H675" s="39"/>
      <c r="I675" s="141"/>
      <c r="J675" s="39"/>
      <c r="K675" s="39"/>
      <c r="L675" s="43"/>
      <c r="M675" s="236"/>
      <c r="N675" s="237"/>
      <c r="O675" s="83"/>
      <c r="P675" s="83"/>
      <c r="Q675" s="83"/>
      <c r="R675" s="83"/>
      <c r="S675" s="83"/>
      <c r="T675" s="84"/>
      <c r="U675" s="37"/>
      <c r="V675" s="37"/>
      <c r="W675" s="37"/>
      <c r="X675" s="37"/>
      <c r="Y675" s="37"/>
      <c r="Z675" s="37"/>
      <c r="AA675" s="37"/>
      <c r="AB675" s="37"/>
      <c r="AC675" s="37"/>
      <c r="AD675" s="37"/>
      <c r="AE675" s="37"/>
      <c r="AT675" s="16" t="s">
        <v>130</v>
      </c>
      <c r="AU675" s="16" t="s">
        <v>80</v>
      </c>
    </row>
    <row r="676" s="2" customFormat="1">
      <c r="A676" s="37"/>
      <c r="B676" s="38"/>
      <c r="C676" s="39"/>
      <c r="D676" s="234" t="s">
        <v>132</v>
      </c>
      <c r="E676" s="39"/>
      <c r="F676" s="238" t="s">
        <v>133</v>
      </c>
      <c r="G676" s="39"/>
      <c r="H676" s="39"/>
      <c r="I676" s="141"/>
      <c r="J676" s="39"/>
      <c r="K676" s="39"/>
      <c r="L676" s="43"/>
      <c r="M676" s="236"/>
      <c r="N676" s="237"/>
      <c r="O676" s="83"/>
      <c r="P676" s="83"/>
      <c r="Q676" s="83"/>
      <c r="R676" s="83"/>
      <c r="S676" s="83"/>
      <c r="T676" s="84"/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T676" s="16" t="s">
        <v>132</v>
      </c>
      <c r="AU676" s="16" t="s">
        <v>80</v>
      </c>
    </row>
    <row r="677" s="13" customFormat="1">
      <c r="A677" s="13"/>
      <c r="B677" s="239"/>
      <c r="C677" s="240"/>
      <c r="D677" s="234" t="s">
        <v>134</v>
      </c>
      <c r="E677" s="241" t="s">
        <v>19</v>
      </c>
      <c r="F677" s="242" t="s">
        <v>78</v>
      </c>
      <c r="G677" s="240"/>
      <c r="H677" s="243">
        <v>1</v>
      </c>
      <c r="I677" s="244"/>
      <c r="J677" s="240"/>
      <c r="K677" s="240"/>
      <c r="L677" s="245"/>
      <c r="M677" s="246"/>
      <c r="N677" s="247"/>
      <c r="O677" s="247"/>
      <c r="P677" s="247"/>
      <c r="Q677" s="247"/>
      <c r="R677" s="247"/>
      <c r="S677" s="247"/>
      <c r="T677" s="248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49" t="s">
        <v>134</v>
      </c>
      <c r="AU677" s="249" t="s">
        <v>80</v>
      </c>
      <c r="AV677" s="13" t="s">
        <v>80</v>
      </c>
      <c r="AW677" s="13" t="s">
        <v>33</v>
      </c>
      <c r="AX677" s="13" t="s">
        <v>78</v>
      </c>
      <c r="AY677" s="249" t="s">
        <v>121</v>
      </c>
    </row>
    <row r="678" s="2" customFormat="1" ht="16.5" customHeight="1">
      <c r="A678" s="37"/>
      <c r="B678" s="38"/>
      <c r="C678" s="250" t="s">
        <v>889</v>
      </c>
      <c r="D678" s="250" t="s">
        <v>157</v>
      </c>
      <c r="E678" s="251" t="s">
        <v>890</v>
      </c>
      <c r="F678" s="252" t="s">
        <v>891</v>
      </c>
      <c r="G678" s="253" t="s">
        <v>169</v>
      </c>
      <c r="H678" s="254">
        <v>1</v>
      </c>
      <c r="I678" s="255"/>
      <c r="J678" s="256">
        <f>ROUND(I678*H678,2)</f>
        <v>0</v>
      </c>
      <c r="K678" s="252" t="s">
        <v>127</v>
      </c>
      <c r="L678" s="257"/>
      <c r="M678" s="258" t="s">
        <v>19</v>
      </c>
      <c r="N678" s="259" t="s">
        <v>43</v>
      </c>
      <c r="O678" s="83"/>
      <c r="P678" s="230">
        <f>O678*H678</f>
        <v>0</v>
      </c>
      <c r="Q678" s="230">
        <v>0.00084999999999999995</v>
      </c>
      <c r="R678" s="230">
        <f>Q678*H678</f>
        <v>0.00084999999999999995</v>
      </c>
      <c r="S678" s="230">
        <v>0</v>
      </c>
      <c r="T678" s="231">
        <f>S678*H678</f>
        <v>0</v>
      </c>
      <c r="U678" s="37"/>
      <c r="V678" s="37"/>
      <c r="W678" s="37"/>
      <c r="X678" s="37"/>
      <c r="Y678" s="37"/>
      <c r="Z678" s="37"/>
      <c r="AA678" s="37"/>
      <c r="AB678" s="37"/>
      <c r="AC678" s="37"/>
      <c r="AD678" s="37"/>
      <c r="AE678" s="37"/>
      <c r="AR678" s="232" t="s">
        <v>290</v>
      </c>
      <c r="AT678" s="232" t="s">
        <v>157</v>
      </c>
      <c r="AU678" s="232" t="s">
        <v>80</v>
      </c>
      <c r="AY678" s="16" t="s">
        <v>121</v>
      </c>
      <c r="BE678" s="233">
        <f>IF(N678="základní",J678,0)</f>
        <v>0</v>
      </c>
      <c r="BF678" s="233">
        <f>IF(N678="snížená",J678,0)</f>
        <v>0</v>
      </c>
      <c r="BG678" s="233">
        <f>IF(N678="zákl. přenesená",J678,0)</f>
        <v>0</v>
      </c>
      <c r="BH678" s="233">
        <f>IF(N678="sníž. přenesená",J678,0)</f>
        <v>0</v>
      </c>
      <c r="BI678" s="233">
        <f>IF(N678="nulová",J678,0)</f>
        <v>0</v>
      </c>
      <c r="BJ678" s="16" t="s">
        <v>78</v>
      </c>
      <c r="BK678" s="233">
        <f>ROUND(I678*H678,2)</f>
        <v>0</v>
      </c>
      <c r="BL678" s="16" t="s">
        <v>214</v>
      </c>
      <c r="BM678" s="232" t="s">
        <v>892</v>
      </c>
    </row>
    <row r="679" s="2" customFormat="1">
      <c r="A679" s="37"/>
      <c r="B679" s="38"/>
      <c r="C679" s="39"/>
      <c r="D679" s="234" t="s">
        <v>130</v>
      </c>
      <c r="E679" s="39"/>
      <c r="F679" s="235" t="s">
        <v>893</v>
      </c>
      <c r="G679" s="39"/>
      <c r="H679" s="39"/>
      <c r="I679" s="141"/>
      <c r="J679" s="39"/>
      <c r="K679" s="39"/>
      <c r="L679" s="43"/>
      <c r="M679" s="236"/>
      <c r="N679" s="237"/>
      <c r="O679" s="83"/>
      <c r="P679" s="83"/>
      <c r="Q679" s="83"/>
      <c r="R679" s="83"/>
      <c r="S679" s="83"/>
      <c r="T679" s="84"/>
      <c r="U679" s="37"/>
      <c r="V679" s="37"/>
      <c r="W679" s="37"/>
      <c r="X679" s="37"/>
      <c r="Y679" s="37"/>
      <c r="Z679" s="37"/>
      <c r="AA679" s="37"/>
      <c r="AB679" s="37"/>
      <c r="AC679" s="37"/>
      <c r="AD679" s="37"/>
      <c r="AE679" s="37"/>
      <c r="AT679" s="16" t="s">
        <v>130</v>
      </c>
      <c r="AU679" s="16" t="s">
        <v>80</v>
      </c>
    </row>
    <row r="680" s="2" customFormat="1">
      <c r="A680" s="37"/>
      <c r="B680" s="38"/>
      <c r="C680" s="39"/>
      <c r="D680" s="234" t="s">
        <v>132</v>
      </c>
      <c r="E680" s="39"/>
      <c r="F680" s="238" t="s">
        <v>133</v>
      </c>
      <c r="G680" s="39"/>
      <c r="H680" s="39"/>
      <c r="I680" s="141"/>
      <c r="J680" s="39"/>
      <c r="K680" s="39"/>
      <c r="L680" s="43"/>
      <c r="M680" s="236"/>
      <c r="N680" s="237"/>
      <c r="O680" s="83"/>
      <c r="P680" s="83"/>
      <c r="Q680" s="83"/>
      <c r="R680" s="83"/>
      <c r="S680" s="83"/>
      <c r="T680" s="84"/>
      <c r="U680" s="37"/>
      <c r="V680" s="37"/>
      <c r="W680" s="37"/>
      <c r="X680" s="37"/>
      <c r="Y680" s="37"/>
      <c r="Z680" s="37"/>
      <c r="AA680" s="37"/>
      <c r="AB680" s="37"/>
      <c r="AC680" s="37"/>
      <c r="AD680" s="37"/>
      <c r="AE680" s="37"/>
      <c r="AT680" s="16" t="s">
        <v>132</v>
      </c>
      <c r="AU680" s="16" t="s">
        <v>80</v>
      </c>
    </row>
    <row r="681" s="13" customFormat="1">
      <c r="A681" s="13"/>
      <c r="B681" s="239"/>
      <c r="C681" s="240"/>
      <c r="D681" s="234" t="s">
        <v>134</v>
      </c>
      <c r="E681" s="241" t="s">
        <v>19</v>
      </c>
      <c r="F681" s="242" t="s">
        <v>78</v>
      </c>
      <c r="G681" s="240"/>
      <c r="H681" s="243">
        <v>1</v>
      </c>
      <c r="I681" s="244"/>
      <c r="J681" s="240"/>
      <c r="K681" s="240"/>
      <c r="L681" s="245"/>
      <c r="M681" s="246"/>
      <c r="N681" s="247"/>
      <c r="O681" s="247"/>
      <c r="P681" s="247"/>
      <c r="Q681" s="247"/>
      <c r="R681" s="247"/>
      <c r="S681" s="247"/>
      <c r="T681" s="248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9" t="s">
        <v>134</v>
      </c>
      <c r="AU681" s="249" t="s">
        <v>80</v>
      </c>
      <c r="AV681" s="13" t="s">
        <v>80</v>
      </c>
      <c r="AW681" s="13" t="s">
        <v>33</v>
      </c>
      <c r="AX681" s="13" t="s">
        <v>78</v>
      </c>
      <c r="AY681" s="249" t="s">
        <v>121</v>
      </c>
    </row>
    <row r="682" s="2" customFormat="1" ht="16.5" customHeight="1">
      <c r="A682" s="37"/>
      <c r="B682" s="38"/>
      <c r="C682" s="221" t="s">
        <v>894</v>
      </c>
      <c r="D682" s="221" t="s">
        <v>123</v>
      </c>
      <c r="E682" s="222" t="s">
        <v>895</v>
      </c>
      <c r="F682" s="223" t="s">
        <v>896</v>
      </c>
      <c r="G682" s="224" t="s">
        <v>160</v>
      </c>
      <c r="H682" s="225">
        <v>0.79500000000000004</v>
      </c>
      <c r="I682" s="226"/>
      <c r="J682" s="227">
        <f>ROUND(I682*H682,2)</f>
        <v>0</v>
      </c>
      <c r="K682" s="223" t="s">
        <v>127</v>
      </c>
      <c r="L682" s="43"/>
      <c r="M682" s="228" t="s">
        <v>19</v>
      </c>
      <c r="N682" s="229" t="s">
        <v>43</v>
      </c>
      <c r="O682" s="83"/>
      <c r="P682" s="230">
        <f>O682*H682</f>
        <v>0</v>
      </c>
      <c r="Q682" s="230">
        <v>0</v>
      </c>
      <c r="R682" s="230">
        <f>Q682*H682</f>
        <v>0</v>
      </c>
      <c r="S682" s="230">
        <v>0</v>
      </c>
      <c r="T682" s="231">
        <f>S682*H682</f>
        <v>0</v>
      </c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R682" s="232" t="s">
        <v>214</v>
      </c>
      <c r="AT682" s="232" t="s">
        <v>123</v>
      </c>
      <c r="AU682" s="232" t="s">
        <v>80</v>
      </c>
      <c r="AY682" s="16" t="s">
        <v>121</v>
      </c>
      <c r="BE682" s="233">
        <f>IF(N682="základní",J682,0)</f>
        <v>0</v>
      </c>
      <c r="BF682" s="233">
        <f>IF(N682="snížená",J682,0)</f>
        <v>0</v>
      </c>
      <c r="BG682" s="233">
        <f>IF(N682="zákl. přenesená",J682,0)</f>
        <v>0</v>
      </c>
      <c r="BH682" s="233">
        <f>IF(N682="sníž. přenesená",J682,0)</f>
        <v>0</v>
      </c>
      <c r="BI682" s="233">
        <f>IF(N682="nulová",J682,0)</f>
        <v>0</v>
      </c>
      <c r="BJ682" s="16" t="s">
        <v>78</v>
      </c>
      <c r="BK682" s="233">
        <f>ROUND(I682*H682,2)</f>
        <v>0</v>
      </c>
      <c r="BL682" s="16" t="s">
        <v>214</v>
      </c>
      <c r="BM682" s="232" t="s">
        <v>897</v>
      </c>
    </row>
    <row r="683" s="2" customFormat="1">
      <c r="A683" s="37"/>
      <c r="B683" s="38"/>
      <c r="C683" s="39"/>
      <c r="D683" s="234" t="s">
        <v>130</v>
      </c>
      <c r="E683" s="39"/>
      <c r="F683" s="235" t="s">
        <v>898</v>
      </c>
      <c r="G683" s="39"/>
      <c r="H683" s="39"/>
      <c r="I683" s="141"/>
      <c r="J683" s="39"/>
      <c r="K683" s="39"/>
      <c r="L683" s="43"/>
      <c r="M683" s="236"/>
      <c r="N683" s="237"/>
      <c r="O683" s="83"/>
      <c r="P683" s="83"/>
      <c r="Q683" s="83"/>
      <c r="R683" s="83"/>
      <c r="S683" s="83"/>
      <c r="T683" s="84"/>
      <c r="U683" s="37"/>
      <c r="V683" s="37"/>
      <c r="W683" s="37"/>
      <c r="X683" s="37"/>
      <c r="Y683" s="37"/>
      <c r="Z683" s="37"/>
      <c r="AA683" s="37"/>
      <c r="AB683" s="37"/>
      <c r="AC683" s="37"/>
      <c r="AD683" s="37"/>
      <c r="AE683" s="37"/>
      <c r="AT683" s="16" t="s">
        <v>130</v>
      </c>
      <c r="AU683" s="16" t="s">
        <v>80</v>
      </c>
    </row>
    <row r="684" s="2" customFormat="1">
      <c r="A684" s="37"/>
      <c r="B684" s="38"/>
      <c r="C684" s="39"/>
      <c r="D684" s="234" t="s">
        <v>132</v>
      </c>
      <c r="E684" s="39"/>
      <c r="F684" s="238" t="s">
        <v>133</v>
      </c>
      <c r="G684" s="39"/>
      <c r="H684" s="39"/>
      <c r="I684" s="141"/>
      <c r="J684" s="39"/>
      <c r="K684" s="39"/>
      <c r="L684" s="43"/>
      <c r="M684" s="236"/>
      <c r="N684" s="237"/>
      <c r="O684" s="83"/>
      <c r="P684" s="83"/>
      <c r="Q684" s="83"/>
      <c r="R684" s="83"/>
      <c r="S684" s="83"/>
      <c r="T684" s="84"/>
      <c r="U684" s="37"/>
      <c r="V684" s="37"/>
      <c r="W684" s="37"/>
      <c r="X684" s="37"/>
      <c r="Y684" s="37"/>
      <c r="Z684" s="37"/>
      <c r="AA684" s="37"/>
      <c r="AB684" s="37"/>
      <c r="AC684" s="37"/>
      <c r="AD684" s="37"/>
      <c r="AE684" s="37"/>
      <c r="AT684" s="16" t="s">
        <v>132</v>
      </c>
      <c r="AU684" s="16" t="s">
        <v>80</v>
      </c>
    </row>
    <row r="685" s="13" customFormat="1">
      <c r="A685" s="13"/>
      <c r="B685" s="239"/>
      <c r="C685" s="240"/>
      <c r="D685" s="234" t="s">
        <v>134</v>
      </c>
      <c r="E685" s="241" t="s">
        <v>19</v>
      </c>
      <c r="F685" s="242" t="s">
        <v>899</v>
      </c>
      <c r="G685" s="240"/>
      <c r="H685" s="243">
        <v>0.79500000000000004</v>
      </c>
      <c r="I685" s="244"/>
      <c r="J685" s="240"/>
      <c r="K685" s="240"/>
      <c r="L685" s="245"/>
      <c r="M685" s="246"/>
      <c r="N685" s="247"/>
      <c r="O685" s="247"/>
      <c r="P685" s="247"/>
      <c r="Q685" s="247"/>
      <c r="R685" s="247"/>
      <c r="S685" s="247"/>
      <c r="T685" s="248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49" t="s">
        <v>134</v>
      </c>
      <c r="AU685" s="249" t="s">
        <v>80</v>
      </c>
      <c r="AV685" s="13" t="s">
        <v>80</v>
      </c>
      <c r="AW685" s="13" t="s">
        <v>33</v>
      </c>
      <c r="AX685" s="13" t="s">
        <v>78</v>
      </c>
      <c r="AY685" s="249" t="s">
        <v>121</v>
      </c>
    </row>
    <row r="686" s="2" customFormat="1" ht="16.5" customHeight="1">
      <c r="A686" s="37"/>
      <c r="B686" s="38"/>
      <c r="C686" s="221" t="s">
        <v>900</v>
      </c>
      <c r="D686" s="221" t="s">
        <v>123</v>
      </c>
      <c r="E686" s="222" t="s">
        <v>901</v>
      </c>
      <c r="F686" s="223" t="s">
        <v>902</v>
      </c>
      <c r="G686" s="224" t="s">
        <v>160</v>
      </c>
      <c r="H686" s="225">
        <v>0.871</v>
      </c>
      <c r="I686" s="226"/>
      <c r="J686" s="227">
        <f>ROUND(I686*H686,2)</f>
        <v>0</v>
      </c>
      <c r="K686" s="223" t="s">
        <v>127</v>
      </c>
      <c r="L686" s="43"/>
      <c r="M686" s="228" t="s">
        <v>19</v>
      </c>
      <c r="N686" s="229" t="s">
        <v>43</v>
      </c>
      <c r="O686" s="83"/>
      <c r="P686" s="230">
        <f>O686*H686</f>
        <v>0</v>
      </c>
      <c r="Q686" s="230">
        <v>0</v>
      </c>
      <c r="R686" s="230">
        <f>Q686*H686</f>
        <v>0</v>
      </c>
      <c r="S686" s="230">
        <v>0</v>
      </c>
      <c r="T686" s="231">
        <f>S686*H686</f>
        <v>0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232" t="s">
        <v>214</v>
      </c>
      <c r="AT686" s="232" t="s">
        <v>123</v>
      </c>
      <c r="AU686" s="232" t="s">
        <v>80</v>
      </c>
      <c r="AY686" s="16" t="s">
        <v>121</v>
      </c>
      <c r="BE686" s="233">
        <f>IF(N686="základní",J686,0)</f>
        <v>0</v>
      </c>
      <c r="BF686" s="233">
        <f>IF(N686="snížená",J686,0)</f>
        <v>0</v>
      </c>
      <c r="BG686" s="233">
        <f>IF(N686="zákl. přenesená",J686,0)</f>
        <v>0</v>
      </c>
      <c r="BH686" s="233">
        <f>IF(N686="sníž. přenesená",J686,0)</f>
        <v>0</v>
      </c>
      <c r="BI686" s="233">
        <f>IF(N686="nulová",J686,0)</f>
        <v>0</v>
      </c>
      <c r="BJ686" s="16" t="s">
        <v>78</v>
      </c>
      <c r="BK686" s="233">
        <f>ROUND(I686*H686,2)</f>
        <v>0</v>
      </c>
      <c r="BL686" s="16" t="s">
        <v>214</v>
      </c>
      <c r="BM686" s="232" t="s">
        <v>903</v>
      </c>
    </row>
    <row r="687" s="2" customFormat="1">
      <c r="A687" s="37"/>
      <c r="B687" s="38"/>
      <c r="C687" s="39"/>
      <c r="D687" s="234" t="s">
        <v>130</v>
      </c>
      <c r="E687" s="39"/>
      <c r="F687" s="235" t="s">
        <v>904</v>
      </c>
      <c r="G687" s="39"/>
      <c r="H687" s="39"/>
      <c r="I687" s="141"/>
      <c r="J687" s="39"/>
      <c r="K687" s="39"/>
      <c r="L687" s="43"/>
      <c r="M687" s="236"/>
      <c r="N687" s="237"/>
      <c r="O687" s="83"/>
      <c r="P687" s="83"/>
      <c r="Q687" s="83"/>
      <c r="R687" s="83"/>
      <c r="S687" s="83"/>
      <c r="T687" s="84"/>
      <c r="U687" s="37"/>
      <c r="V687" s="37"/>
      <c r="W687" s="37"/>
      <c r="X687" s="37"/>
      <c r="Y687" s="37"/>
      <c r="Z687" s="37"/>
      <c r="AA687" s="37"/>
      <c r="AB687" s="37"/>
      <c r="AC687" s="37"/>
      <c r="AD687" s="37"/>
      <c r="AE687" s="37"/>
      <c r="AT687" s="16" t="s">
        <v>130</v>
      </c>
      <c r="AU687" s="16" t="s">
        <v>80</v>
      </c>
    </row>
    <row r="688" s="2" customFormat="1">
      <c r="A688" s="37"/>
      <c r="B688" s="38"/>
      <c r="C688" s="39"/>
      <c r="D688" s="234" t="s">
        <v>132</v>
      </c>
      <c r="E688" s="39"/>
      <c r="F688" s="238" t="s">
        <v>133</v>
      </c>
      <c r="G688" s="39"/>
      <c r="H688" s="39"/>
      <c r="I688" s="141"/>
      <c r="J688" s="39"/>
      <c r="K688" s="39"/>
      <c r="L688" s="43"/>
      <c r="M688" s="236"/>
      <c r="N688" s="237"/>
      <c r="O688" s="83"/>
      <c r="P688" s="83"/>
      <c r="Q688" s="83"/>
      <c r="R688" s="83"/>
      <c r="S688" s="83"/>
      <c r="T688" s="84"/>
      <c r="U688" s="37"/>
      <c r="V688" s="37"/>
      <c r="W688" s="37"/>
      <c r="X688" s="37"/>
      <c r="Y688" s="37"/>
      <c r="Z688" s="37"/>
      <c r="AA688" s="37"/>
      <c r="AB688" s="37"/>
      <c r="AC688" s="37"/>
      <c r="AD688" s="37"/>
      <c r="AE688" s="37"/>
      <c r="AT688" s="16" t="s">
        <v>132</v>
      </c>
      <c r="AU688" s="16" t="s">
        <v>80</v>
      </c>
    </row>
    <row r="689" s="13" customFormat="1">
      <c r="A689" s="13"/>
      <c r="B689" s="239"/>
      <c r="C689" s="240"/>
      <c r="D689" s="234" t="s">
        <v>134</v>
      </c>
      <c r="E689" s="241" t="s">
        <v>19</v>
      </c>
      <c r="F689" s="242" t="s">
        <v>905</v>
      </c>
      <c r="G689" s="240"/>
      <c r="H689" s="243">
        <v>0.871</v>
      </c>
      <c r="I689" s="244"/>
      <c r="J689" s="240"/>
      <c r="K689" s="240"/>
      <c r="L689" s="245"/>
      <c r="M689" s="246"/>
      <c r="N689" s="247"/>
      <c r="O689" s="247"/>
      <c r="P689" s="247"/>
      <c r="Q689" s="247"/>
      <c r="R689" s="247"/>
      <c r="S689" s="247"/>
      <c r="T689" s="24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49" t="s">
        <v>134</v>
      </c>
      <c r="AU689" s="249" t="s">
        <v>80</v>
      </c>
      <c r="AV689" s="13" t="s">
        <v>80</v>
      </c>
      <c r="AW689" s="13" t="s">
        <v>33</v>
      </c>
      <c r="AX689" s="13" t="s">
        <v>78</v>
      </c>
      <c r="AY689" s="249" t="s">
        <v>121</v>
      </c>
    </row>
    <row r="690" s="12" customFormat="1" ht="22.8" customHeight="1">
      <c r="A690" s="12"/>
      <c r="B690" s="205"/>
      <c r="C690" s="206"/>
      <c r="D690" s="207" t="s">
        <v>71</v>
      </c>
      <c r="E690" s="219" t="s">
        <v>906</v>
      </c>
      <c r="F690" s="219" t="s">
        <v>907</v>
      </c>
      <c r="G690" s="206"/>
      <c r="H690" s="206"/>
      <c r="I690" s="209"/>
      <c r="J690" s="220">
        <f>BK690</f>
        <v>0</v>
      </c>
      <c r="K690" s="206"/>
      <c r="L690" s="211"/>
      <c r="M690" s="212"/>
      <c r="N690" s="213"/>
      <c r="O690" s="213"/>
      <c r="P690" s="214">
        <f>SUM(P691:P710)</f>
        <v>0</v>
      </c>
      <c r="Q690" s="213"/>
      <c r="R690" s="214">
        <f>SUM(R691:R710)</f>
        <v>0.23849999999999996</v>
      </c>
      <c r="S690" s="213"/>
      <c r="T690" s="215">
        <f>SUM(T691:T710)</f>
        <v>0</v>
      </c>
      <c r="U690" s="12"/>
      <c r="V690" s="12"/>
      <c r="W690" s="12"/>
      <c r="X690" s="12"/>
      <c r="Y690" s="12"/>
      <c r="Z690" s="12"/>
      <c r="AA690" s="12"/>
      <c r="AB690" s="12"/>
      <c r="AC690" s="12"/>
      <c r="AD690" s="12"/>
      <c r="AE690" s="12"/>
      <c r="AR690" s="216" t="s">
        <v>80</v>
      </c>
      <c r="AT690" s="217" t="s">
        <v>71</v>
      </c>
      <c r="AU690" s="217" t="s">
        <v>78</v>
      </c>
      <c r="AY690" s="216" t="s">
        <v>121</v>
      </c>
      <c r="BK690" s="218">
        <f>SUM(BK691:BK710)</f>
        <v>0</v>
      </c>
    </row>
    <row r="691" s="2" customFormat="1" ht="16.5" customHeight="1">
      <c r="A691" s="37"/>
      <c r="B691" s="38"/>
      <c r="C691" s="221" t="s">
        <v>908</v>
      </c>
      <c r="D691" s="221" t="s">
        <v>123</v>
      </c>
      <c r="E691" s="222" t="s">
        <v>909</v>
      </c>
      <c r="F691" s="223" t="s">
        <v>910</v>
      </c>
      <c r="G691" s="224" t="s">
        <v>622</v>
      </c>
      <c r="H691" s="225">
        <v>13</v>
      </c>
      <c r="I691" s="226"/>
      <c r="J691" s="227">
        <f>ROUND(I691*H691,2)</f>
        <v>0</v>
      </c>
      <c r="K691" s="223" t="s">
        <v>127</v>
      </c>
      <c r="L691" s="43"/>
      <c r="M691" s="228" t="s">
        <v>19</v>
      </c>
      <c r="N691" s="229" t="s">
        <v>43</v>
      </c>
      <c r="O691" s="83"/>
      <c r="P691" s="230">
        <f>O691*H691</f>
        <v>0</v>
      </c>
      <c r="Q691" s="230">
        <v>0</v>
      </c>
      <c r="R691" s="230">
        <f>Q691*H691</f>
        <v>0</v>
      </c>
      <c r="S691" s="230">
        <v>0</v>
      </c>
      <c r="T691" s="231">
        <f>S691*H691</f>
        <v>0</v>
      </c>
      <c r="U691" s="37"/>
      <c r="V691" s="37"/>
      <c r="W691" s="37"/>
      <c r="X691" s="37"/>
      <c r="Y691" s="37"/>
      <c r="Z691" s="37"/>
      <c r="AA691" s="37"/>
      <c r="AB691" s="37"/>
      <c r="AC691" s="37"/>
      <c r="AD691" s="37"/>
      <c r="AE691" s="37"/>
      <c r="AR691" s="232" t="s">
        <v>214</v>
      </c>
      <c r="AT691" s="232" t="s">
        <v>123</v>
      </c>
      <c r="AU691" s="232" t="s">
        <v>80</v>
      </c>
      <c r="AY691" s="16" t="s">
        <v>121</v>
      </c>
      <c r="BE691" s="233">
        <f>IF(N691="základní",J691,0)</f>
        <v>0</v>
      </c>
      <c r="BF691" s="233">
        <f>IF(N691="snížená",J691,0)</f>
        <v>0</v>
      </c>
      <c r="BG691" s="233">
        <f>IF(N691="zákl. přenesená",J691,0)</f>
        <v>0</v>
      </c>
      <c r="BH691" s="233">
        <f>IF(N691="sníž. přenesená",J691,0)</f>
        <v>0</v>
      </c>
      <c r="BI691" s="233">
        <f>IF(N691="nulová",J691,0)</f>
        <v>0</v>
      </c>
      <c r="BJ691" s="16" t="s">
        <v>78</v>
      </c>
      <c r="BK691" s="233">
        <f>ROUND(I691*H691,2)</f>
        <v>0</v>
      </c>
      <c r="BL691" s="16" t="s">
        <v>214</v>
      </c>
      <c r="BM691" s="232" t="s">
        <v>911</v>
      </c>
    </row>
    <row r="692" s="2" customFormat="1">
      <c r="A692" s="37"/>
      <c r="B692" s="38"/>
      <c r="C692" s="39"/>
      <c r="D692" s="234" t="s">
        <v>130</v>
      </c>
      <c r="E692" s="39"/>
      <c r="F692" s="235" t="s">
        <v>912</v>
      </c>
      <c r="G692" s="39"/>
      <c r="H692" s="39"/>
      <c r="I692" s="141"/>
      <c r="J692" s="39"/>
      <c r="K692" s="39"/>
      <c r="L692" s="43"/>
      <c r="M692" s="236"/>
      <c r="N692" s="237"/>
      <c r="O692" s="83"/>
      <c r="P692" s="83"/>
      <c r="Q692" s="83"/>
      <c r="R692" s="83"/>
      <c r="S692" s="83"/>
      <c r="T692" s="84"/>
      <c r="U692" s="37"/>
      <c r="V692" s="37"/>
      <c r="W692" s="37"/>
      <c r="X692" s="37"/>
      <c r="Y692" s="37"/>
      <c r="Z692" s="37"/>
      <c r="AA692" s="37"/>
      <c r="AB692" s="37"/>
      <c r="AC692" s="37"/>
      <c r="AD692" s="37"/>
      <c r="AE692" s="37"/>
      <c r="AT692" s="16" t="s">
        <v>130</v>
      </c>
      <c r="AU692" s="16" t="s">
        <v>80</v>
      </c>
    </row>
    <row r="693" s="2" customFormat="1">
      <c r="A693" s="37"/>
      <c r="B693" s="38"/>
      <c r="C693" s="39"/>
      <c r="D693" s="234" t="s">
        <v>132</v>
      </c>
      <c r="E693" s="39"/>
      <c r="F693" s="238" t="s">
        <v>133</v>
      </c>
      <c r="G693" s="39"/>
      <c r="H693" s="39"/>
      <c r="I693" s="141"/>
      <c r="J693" s="39"/>
      <c r="K693" s="39"/>
      <c r="L693" s="43"/>
      <c r="M693" s="236"/>
      <c r="N693" s="237"/>
      <c r="O693" s="83"/>
      <c r="P693" s="83"/>
      <c r="Q693" s="83"/>
      <c r="R693" s="83"/>
      <c r="S693" s="83"/>
      <c r="T693" s="84"/>
      <c r="U693" s="37"/>
      <c r="V693" s="37"/>
      <c r="W693" s="37"/>
      <c r="X693" s="37"/>
      <c r="Y693" s="37"/>
      <c r="Z693" s="37"/>
      <c r="AA693" s="37"/>
      <c r="AB693" s="37"/>
      <c r="AC693" s="37"/>
      <c r="AD693" s="37"/>
      <c r="AE693" s="37"/>
      <c r="AT693" s="16" t="s">
        <v>132</v>
      </c>
      <c r="AU693" s="16" t="s">
        <v>80</v>
      </c>
    </row>
    <row r="694" s="13" customFormat="1">
      <c r="A694" s="13"/>
      <c r="B694" s="239"/>
      <c r="C694" s="240"/>
      <c r="D694" s="234" t="s">
        <v>134</v>
      </c>
      <c r="E694" s="241" t="s">
        <v>19</v>
      </c>
      <c r="F694" s="242" t="s">
        <v>699</v>
      </c>
      <c r="G694" s="240"/>
      <c r="H694" s="243">
        <v>13</v>
      </c>
      <c r="I694" s="244"/>
      <c r="J694" s="240"/>
      <c r="K694" s="240"/>
      <c r="L694" s="245"/>
      <c r="M694" s="246"/>
      <c r="N694" s="247"/>
      <c r="O694" s="247"/>
      <c r="P694" s="247"/>
      <c r="Q694" s="247"/>
      <c r="R694" s="247"/>
      <c r="S694" s="247"/>
      <c r="T694" s="24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9" t="s">
        <v>134</v>
      </c>
      <c r="AU694" s="249" t="s">
        <v>80</v>
      </c>
      <c r="AV694" s="13" t="s">
        <v>80</v>
      </c>
      <c r="AW694" s="13" t="s">
        <v>33</v>
      </c>
      <c r="AX694" s="13" t="s">
        <v>78</v>
      </c>
      <c r="AY694" s="249" t="s">
        <v>121</v>
      </c>
    </row>
    <row r="695" s="2" customFormat="1" ht="16.5" customHeight="1">
      <c r="A695" s="37"/>
      <c r="B695" s="38"/>
      <c r="C695" s="250" t="s">
        <v>913</v>
      </c>
      <c r="D695" s="250" t="s">
        <v>157</v>
      </c>
      <c r="E695" s="251" t="s">
        <v>914</v>
      </c>
      <c r="F695" s="252" t="s">
        <v>915</v>
      </c>
      <c r="G695" s="253" t="s">
        <v>169</v>
      </c>
      <c r="H695" s="254">
        <v>12</v>
      </c>
      <c r="I695" s="255"/>
      <c r="J695" s="256">
        <f>ROUND(I695*H695,2)</f>
        <v>0</v>
      </c>
      <c r="K695" s="252" t="s">
        <v>127</v>
      </c>
      <c r="L695" s="257"/>
      <c r="M695" s="258" t="s">
        <v>19</v>
      </c>
      <c r="N695" s="259" t="s">
        <v>43</v>
      </c>
      <c r="O695" s="83"/>
      <c r="P695" s="230">
        <f>O695*H695</f>
        <v>0</v>
      </c>
      <c r="Q695" s="230">
        <v>0.017999999999999999</v>
      </c>
      <c r="R695" s="230">
        <f>Q695*H695</f>
        <v>0.21599999999999997</v>
      </c>
      <c r="S695" s="230">
        <v>0</v>
      </c>
      <c r="T695" s="231">
        <f>S695*H695</f>
        <v>0</v>
      </c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R695" s="232" t="s">
        <v>290</v>
      </c>
      <c r="AT695" s="232" t="s">
        <v>157</v>
      </c>
      <c r="AU695" s="232" t="s">
        <v>80</v>
      </c>
      <c r="AY695" s="16" t="s">
        <v>121</v>
      </c>
      <c r="BE695" s="233">
        <f>IF(N695="základní",J695,0)</f>
        <v>0</v>
      </c>
      <c r="BF695" s="233">
        <f>IF(N695="snížená",J695,0)</f>
        <v>0</v>
      </c>
      <c r="BG695" s="233">
        <f>IF(N695="zákl. přenesená",J695,0)</f>
        <v>0</v>
      </c>
      <c r="BH695" s="233">
        <f>IF(N695="sníž. přenesená",J695,0)</f>
        <v>0</v>
      </c>
      <c r="BI695" s="233">
        <f>IF(N695="nulová",J695,0)</f>
        <v>0</v>
      </c>
      <c r="BJ695" s="16" t="s">
        <v>78</v>
      </c>
      <c r="BK695" s="233">
        <f>ROUND(I695*H695,2)</f>
        <v>0</v>
      </c>
      <c r="BL695" s="16" t="s">
        <v>214</v>
      </c>
      <c r="BM695" s="232" t="s">
        <v>916</v>
      </c>
    </row>
    <row r="696" s="2" customFormat="1">
      <c r="A696" s="37"/>
      <c r="B696" s="38"/>
      <c r="C696" s="39"/>
      <c r="D696" s="234" t="s">
        <v>130</v>
      </c>
      <c r="E696" s="39"/>
      <c r="F696" s="235" t="s">
        <v>917</v>
      </c>
      <c r="G696" s="39"/>
      <c r="H696" s="39"/>
      <c r="I696" s="141"/>
      <c r="J696" s="39"/>
      <c r="K696" s="39"/>
      <c r="L696" s="43"/>
      <c r="M696" s="236"/>
      <c r="N696" s="237"/>
      <c r="O696" s="83"/>
      <c r="P696" s="83"/>
      <c r="Q696" s="83"/>
      <c r="R696" s="83"/>
      <c r="S696" s="83"/>
      <c r="T696" s="84"/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T696" s="16" t="s">
        <v>130</v>
      </c>
      <c r="AU696" s="16" t="s">
        <v>80</v>
      </c>
    </row>
    <row r="697" s="2" customFormat="1">
      <c r="A697" s="37"/>
      <c r="B697" s="38"/>
      <c r="C697" s="39"/>
      <c r="D697" s="234" t="s">
        <v>132</v>
      </c>
      <c r="E697" s="39"/>
      <c r="F697" s="238" t="s">
        <v>133</v>
      </c>
      <c r="G697" s="39"/>
      <c r="H697" s="39"/>
      <c r="I697" s="141"/>
      <c r="J697" s="39"/>
      <c r="K697" s="39"/>
      <c r="L697" s="43"/>
      <c r="M697" s="236"/>
      <c r="N697" s="237"/>
      <c r="O697" s="83"/>
      <c r="P697" s="83"/>
      <c r="Q697" s="83"/>
      <c r="R697" s="83"/>
      <c r="S697" s="83"/>
      <c r="T697" s="84"/>
      <c r="U697" s="37"/>
      <c r="V697" s="37"/>
      <c r="W697" s="37"/>
      <c r="X697" s="37"/>
      <c r="Y697" s="37"/>
      <c r="Z697" s="37"/>
      <c r="AA697" s="37"/>
      <c r="AB697" s="37"/>
      <c r="AC697" s="37"/>
      <c r="AD697" s="37"/>
      <c r="AE697" s="37"/>
      <c r="AT697" s="16" t="s">
        <v>132</v>
      </c>
      <c r="AU697" s="16" t="s">
        <v>80</v>
      </c>
    </row>
    <row r="698" s="13" customFormat="1">
      <c r="A698" s="13"/>
      <c r="B698" s="239"/>
      <c r="C698" s="240"/>
      <c r="D698" s="234" t="s">
        <v>134</v>
      </c>
      <c r="E698" s="241" t="s">
        <v>19</v>
      </c>
      <c r="F698" s="242" t="s">
        <v>198</v>
      </c>
      <c r="G698" s="240"/>
      <c r="H698" s="243">
        <v>12</v>
      </c>
      <c r="I698" s="244"/>
      <c r="J698" s="240"/>
      <c r="K698" s="240"/>
      <c r="L698" s="245"/>
      <c r="M698" s="246"/>
      <c r="N698" s="247"/>
      <c r="O698" s="247"/>
      <c r="P698" s="247"/>
      <c r="Q698" s="247"/>
      <c r="R698" s="247"/>
      <c r="S698" s="247"/>
      <c r="T698" s="24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9" t="s">
        <v>134</v>
      </c>
      <c r="AU698" s="249" t="s">
        <v>80</v>
      </c>
      <c r="AV698" s="13" t="s">
        <v>80</v>
      </c>
      <c r="AW698" s="13" t="s">
        <v>33</v>
      </c>
      <c r="AX698" s="13" t="s">
        <v>78</v>
      </c>
      <c r="AY698" s="249" t="s">
        <v>121</v>
      </c>
    </row>
    <row r="699" s="2" customFormat="1" ht="16.5" customHeight="1">
      <c r="A699" s="37"/>
      <c r="B699" s="38"/>
      <c r="C699" s="250" t="s">
        <v>918</v>
      </c>
      <c r="D699" s="250" t="s">
        <v>157</v>
      </c>
      <c r="E699" s="251" t="s">
        <v>919</v>
      </c>
      <c r="F699" s="252" t="s">
        <v>920</v>
      </c>
      <c r="G699" s="253" t="s">
        <v>169</v>
      </c>
      <c r="H699" s="254">
        <v>1</v>
      </c>
      <c r="I699" s="255"/>
      <c r="J699" s="256">
        <f>ROUND(I699*H699,2)</f>
        <v>0</v>
      </c>
      <c r="K699" s="252" t="s">
        <v>127</v>
      </c>
      <c r="L699" s="257"/>
      <c r="M699" s="258" t="s">
        <v>19</v>
      </c>
      <c r="N699" s="259" t="s">
        <v>43</v>
      </c>
      <c r="O699" s="83"/>
      <c r="P699" s="230">
        <f>O699*H699</f>
        <v>0</v>
      </c>
      <c r="Q699" s="230">
        <v>0.016</v>
      </c>
      <c r="R699" s="230">
        <f>Q699*H699</f>
        <v>0.016</v>
      </c>
      <c r="S699" s="230">
        <v>0</v>
      </c>
      <c r="T699" s="231">
        <f>S699*H699</f>
        <v>0</v>
      </c>
      <c r="U699" s="37"/>
      <c r="V699" s="37"/>
      <c r="W699" s="37"/>
      <c r="X699" s="37"/>
      <c r="Y699" s="37"/>
      <c r="Z699" s="37"/>
      <c r="AA699" s="37"/>
      <c r="AB699" s="37"/>
      <c r="AC699" s="37"/>
      <c r="AD699" s="37"/>
      <c r="AE699" s="37"/>
      <c r="AR699" s="232" t="s">
        <v>290</v>
      </c>
      <c r="AT699" s="232" t="s">
        <v>157</v>
      </c>
      <c r="AU699" s="232" t="s">
        <v>80</v>
      </c>
      <c r="AY699" s="16" t="s">
        <v>121</v>
      </c>
      <c r="BE699" s="233">
        <f>IF(N699="základní",J699,0)</f>
        <v>0</v>
      </c>
      <c r="BF699" s="233">
        <f>IF(N699="snížená",J699,0)</f>
        <v>0</v>
      </c>
      <c r="BG699" s="233">
        <f>IF(N699="zákl. přenesená",J699,0)</f>
        <v>0</v>
      </c>
      <c r="BH699" s="233">
        <f>IF(N699="sníž. přenesená",J699,0)</f>
        <v>0</v>
      </c>
      <c r="BI699" s="233">
        <f>IF(N699="nulová",J699,0)</f>
        <v>0</v>
      </c>
      <c r="BJ699" s="16" t="s">
        <v>78</v>
      </c>
      <c r="BK699" s="233">
        <f>ROUND(I699*H699,2)</f>
        <v>0</v>
      </c>
      <c r="BL699" s="16" t="s">
        <v>214</v>
      </c>
      <c r="BM699" s="232" t="s">
        <v>921</v>
      </c>
    </row>
    <row r="700" s="2" customFormat="1">
      <c r="A700" s="37"/>
      <c r="B700" s="38"/>
      <c r="C700" s="39"/>
      <c r="D700" s="234" t="s">
        <v>130</v>
      </c>
      <c r="E700" s="39"/>
      <c r="F700" s="235" t="s">
        <v>922</v>
      </c>
      <c r="G700" s="39"/>
      <c r="H700" s="39"/>
      <c r="I700" s="141"/>
      <c r="J700" s="39"/>
      <c r="K700" s="39"/>
      <c r="L700" s="43"/>
      <c r="M700" s="236"/>
      <c r="N700" s="237"/>
      <c r="O700" s="83"/>
      <c r="P700" s="83"/>
      <c r="Q700" s="83"/>
      <c r="R700" s="83"/>
      <c r="S700" s="83"/>
      <c r="T700" s="84"/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T700" s="16" t="s">
        <v>130</v>
      </c>
      <c r="AU700" s="16" t="s">
        <v>80</v>
      </c>
    </row>
    <row r="701" s="2" customFormat="1">
      <c r="A701" s="37"/>
      <c r="B701" s="38"/>
      <c r="C701" s="39"/>
      <c r="D701" s="234" t="s">
        <v>132</v>
      </c>
      <c r="E701" s="39"/>
      <c r="F701" s="238" t="s">
        <v>133</v>
      </c>
      <c r="G701" s="39"/>
      <c r="H701" s="39"/>
      <c r="I701" s="141"/>
      <c r="J701" s="39"/>
      <c r="K701" s="39"/>
      <c r="L701" s="43"/>
      <c r="M701" s="236"/>
      <c r="N701" s="237"/>
      <c r="O701" s="83"/>
      <c r="P701" s="83"/>
      <c r="Q701" s="83"/>
      <c r="R701" s="83"/>
      <c r="S701" s="83"/>
      <c r="T701" s="84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T701" s="16" t="s">
        <v>132</v>
      </c>
      <c r="AU701" s="16" t="s">
        <v>80</v>
      </c>
    </row>
    <row r="702" s="13" customFormat="1">
      <c r="A702" s="13"/>
      <c r="B702" s="239"/>
      <c r="C702" s="240"/>
      <c r="D702" s="234" t="s">
        <v>134</v>
      </c>
      <c r="E702" s="241" t="s">
        <v>19</v>
      </c>
      <c r="F702" s="242" t="s">
        <v>78</v>
      </c>
      <c r="G702" s="240"/>
      <c r="H702" s="243">
        <v>1</v>
      </c>
      <c r="I702" s="244"/>
      <c r="J702" s="240"/>
      <c r="K702" s="240"/>
      <c r="L702" s="245"/>
      <c r="M702" s="246"/>
      <c r="N702" s="247"/>
      <c r="O702" s="247"/>
      <c r="P702" s="247"/>
      <c r="Q702" s="247"/>
      <c r="R702" s="247"/>
      <c r="S702" s="247"/>
      <c r="T702" s="24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9" t="s">
        <v>134</v>
      </c>
      <c r="AU702" s="249" t="s">
        <v>80</v>
      </c>
      <c r="AV702" s="13" t="s">
        <v>80</v>
      </c>
      <c r="AW702" s="13" t="s">
        <v>33</v>
      </c>
      <c r="AX702" s="13" t="s">
        <v>78</v>
      </c>
      <c r="AY702" s="249" t="s">
        <v>121</v>
      </c>
    </row>
    <row r="703" s="2" customFormat="1" ht="16.5" customHeight="1">
      <c r="A703" s="37"/>
      <c r="B703" s="38"/>
      <c r="C703" s="250" t="s">
        <v>923</v>
      </c>
      <c r="D703" s="250" t="s">
        <v>157</v>
      </c>
      <c r="E703" s="251" t="s">
        <v>924</v>
      </c>
      <c r="F703" s="252" t="s">
        <v>925</v>
      </c>
      <c r="G703" s="253" t="s">
        <v>169</v>
      </c>
      <c r="H703" s="254">
        <v>13</v>
      </c>
      <c r="I703" s="255"/>
      <c r="J703" s="256">
        <f>ROUND(I703*H703,2)</f>
        <v>0</v>
      </c>
      <c r="K703" s="252" t="s">
        <v>127</v>
      </c>
      <c r="L703" s="257"/>
      <c r="M703" s="258" t="s">
        <v>19</v>
      </c>
      <c r="N703" s="259" t="s">
        <v>43</v>
      </c>
      <c r="O703" s="83"/>
      <c r="P703" s="230">
        <f>O703*H703</f>
        <v>0</v>
      </c>
      <c r="Q703" s="230">
        <v>0.00050000000000000001</v>
      </c>
      <c r="R703" s="230">
        <f>Q703*H703</f>
        <v>0.0065000000000000006</v>
      </c>
      <c r="S703" s="230">
        <v>0</v>
      </c>
      <c r="T703" s="231">
        <f>S703*H703</f>
        <v>0</v>
      </c>
      <c r="U703" s="37"/>
      <c r="V703" s="37"/>
      <c r="W703" s="37"/>
      <c r="X703" s="37"/>
      <c r="Y703" s="37"/>
      <c r="Z703" s="37"/>
      <c r="AA703" s="37"/>
      <c r="AB703" s="37"/>
      <c r="AC703" s="37"/>
      <c r="AD703" s="37"/>
      <c r="AE703" s="37"/>
      <c r="AR703" s="232" t="s">
        <v>290</v>
      </c>
      <c r="AT703" s="232" t="s">
        <v>157</v>
      </c>
      <c r="AU703" s="232" t="s">
        <v>80</v>
      </c>
      <c r="AY703" s="16" t="s">
        <v>121</v>
      </c>
      <c r="BE703" s="233">
        <f>IF(N703="základní",J703,0)</f>
        <v>0</v>
      </c>
      <c r="BF703" s="233">
        <f>IF(N703="snížená",J703,0)</f>
        <v>0</v>
      </c>
      <c r="BG703" s="233">
        <f>IF(N703="zákl. přenesená",J703,0)</f>
        <v>0</v>
      </c>
      <c r="BH703" s="233">
        <f>IF(N703="sníž. přenesená",J703,0)</f>
        <v>0</v>
      </c>
      <c r="BI703" s="233">
        <f>IF(N703="nulová",J703,0)</f>
        <v>0</v>
      </c>
      <c r="BJ703" s="16" t="s">
        <v>78</v>
      </c>
      <c r="BK703" s="233">
        <f>ROUND(I703*H703,2)</f>
        <v>0</v>
      </c>
      <c r="BL703" s="16" t="s">
        <v>214</v>
      </c>
      <c r="BM703" s="232" t="s">
        <v>926</v>
      </c>
    </row>
    <row r="704" s="2" customFormat="1">
      <c r="A704" s="37"/>
      <c r="B704" s="38"/>
      <c r="C704" s="39"/>
      <c r="D704" s="234" t="s">
        <v>130</v>
      </c>
      <c r="E704" s="39"/>
      <c r="F704" s="235" t="s">
        <v>927</v>
      </c>
      <c r="G704" s="39"/>
      <c r="H704" s="39"/>
      <c r="I704" s="141"/>
      <c r="J704" s="39"/>
      <c r="K704" s="39"/>
      <c r="L704" s="43"/>
      <c r="M704" s="236"/>
      <c r="N704" s="237"/>
      <c r="O704" s="83"/>
      <c r="P704" s="83"/>
      <c r="Q704" s="83"/>
      <c r="R704" s="83"/>
      <c r="S704" s="83"/>
      <c r="T704" s="84"/>
      <c r="U704" s="37"/>
      <c r="V704" s="37"/>
      <c r="W704" s="37"/>
      <c r="X704" s="37"/>
      <c r="Y704" s="37"/>
      <c r="Z704" s="37"/>
      <c r="AA704" s="37"/>
      <c r="AB704" s="37"/>
      <c r="AC704" s="37"/>
      <c r="AD704" s="37"/>
      <c r="AE704" s="37"/>
      <c r="AT704" s="16" t="s">
        <v>130</v>
      </c>
      <c r="AU704" s="16" t="s">
        <v>80</v>
      </c>
    </row>
    <row r="705" s="2" customFormat="1">
      <c r="A705" s="37"/>
      <c r="B705" s="38"/>
      <c r="C705" s="39"/>
      <c r="D705" s="234" t="s">
        <v>132</v>
      </c>
      <c r="E705" s="39"/>
      <c r="F705" s="238" t="s">
        <v>133</v>
      </c>
      <c r="G705" s="39"/>
      <c r="H705" s="39"/>
      <c r="I705" s="141"/>
      <c r="J705" s="39"/>
      <c r="K705" s="39"/>
      <c r="L705" s="43"/>
      <c r="M705" s="236"/>
      <c r="N705" s="237"/>
      <c r="O705" s="83"/>
      <c r="P705" s="83"/>
      <c r="Q705" s="83"/>
      <c r="R705" s="83"/>
      <c r="S705" s="83"/>
      <c r="T705" s="84"/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T705" s="16" t="s">
        <v>132</v>
      </c>
      <c r="AU705" s="16" t="s">
        <v>80</v>
      </c>
    </row>
    <row r="706" s="13" customFormat="1">
      <c r="A706" s="13"/>
      <c r="B706" s="239"/>
      <c r="C706" s="240"/>
      <c r="D706" s="234" t="s">
        <v>134</v>
      </c>
      <c r="E706" s="241" t="s">
        <v>19</v>
      </c>
      <c r="F706" s="242" t="s">
        <v>699</v>
      </c>
      <c r="G706" s="240"/>
      <c r="H706" s="243">
        <v>13</v>
      </c>
      <c r="I706" s="244"/>
      <c r="J706" s="240"/>
      <c r="K706" s="240"/>
      <c r="L706" s="245"/>
      <c r="M706" s="246"/>
      <c r="N706" s="247"/>
      <c r="O706" s="247"/>
      <c r="P706" s="247"/>
      <c r="Q706" s="247"/>
      <c r="R706" s="247"/>
      <c r="S706" s="247"/>
      <c r="T706" s="24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9" t="s">
        <v>134</v>
      </c>
      <c r="AU706" s="249" t="s">
        <v>80</v>
      </c>
      <c r="AV706" s="13" t="s">
        <v>80</v>
      </c>
      <c r="AW706" s="13" t="s">
        <v>33</v>
      </c>
      <c r="AX706" s="13" t="s">
        <v>78</v>
      </c>
      <c r="AY706" s="249" t="s">
        <v>121</v>
      </c>
    </row>
    <row r="707" s="2" customFormat="1" ht="16.5" customHeight="1">
      <c r="A707" s="37"/>
      <c r="B707" s="38"/>
      <c r="C707" s="221" t="s">
        <v>928</v>
      </c>
      <c r="D707" s="221" t="s">
        <v>123</v>
      </c>
      <c r="E707" s="222" t="s">
        <v>929</v>
      </c>
      <c r="F707" s="223" t="s">
        <v>930</v>
      </c>
      <c r="G707" s="224" t="s">
        <v>160</v>
      </c>
      <c r="H707" s="225">
        <v>0.23899999999999999</v>
      </c>
      <c r="I707" s="226"/>
      <c r="J707" s="227">
        <f>ROUND(I707*H707,2)</f>
        <v>0</v>
      </c>
      <c r="K707" s="223" t="s">
        <v>127</v>
      </c>
      <c r="L707" s="43"/>
      <c r="M707" s="228" t="s">
        <v>19</v>
      </c>
      <c r="N707" s="229" t="s">
        <v>43</v>
      </c>
      <c r="O707" s="83"/>
      <c r="P707" s="230">
        <f>O707*H707</f>
        <v>0</v>
      </c>
      <c r="Q707" s="230">
        <v>0</v>
      </c>
      <c r="R707" s="230">
        <f>Q707*H707</f>
        <v>0</v>
      </c>
      <c r="S707" s="230">
        <v>0</v>
      </c>
      <c r="T707" s="231">
        <f>S707*H707</f>
        <v>0</v>
      </c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R707" s="232" t="s">
        <v>214</v>
      </c>
      <c r="AT707" s="232" t="s">
        <v>123</v>
      </c>
      <c r="AU707" s="232" t="s">
        <v>80</v>
      </c>
      <c r="AY707" s="16" t="s">
        <v>121</v>
      </c>
      <c r="BE707" s="233">
        <f>IF(N707="základní",J707,0)</f>
        <v>0</v>
      </c>
      <c r="BF707" s="233">
        <f>IF(N707="snížená",J707,0)</f>
        <v>0</v>
      </c>
      <c r="BG707" s="233">
        <f>IF(N707="zákl. přenesená",J707,0)</f>
        <v>0</v>
      </c>
      <c r="BH707" s="233">
        <f>IF(N707="sníž. přenesená",J707,0)</f>
        <v>0</v>
      </c>
      <c r="BI707" s="233">
        <f>IF(N707="nulová",J707,0)</f>
        <v>0</v>
      </c>
      <c r="BJ707" s="16" t="s">
        <v>78</v>
      </c>
      <c r="BK707" s="233">
        <f>ROUND(I707*H707,2)</f>
        <v>0</v>
      </c>
      <c r="BL707" s="16" t="s">
        <v>214</v>
      </c>
      <c r="BM707" s="232" t="s">
        <v>931</v>
      </c>
    </row>
    <row r="708" s="2" customFormat="1">
      <c r="A708" s="37"/>
      <c r="B708" s="38"/>
      <c r="C708" s="39"/>
      <c r="D708" s="234" t="s">
        <v>130</v>
      </c>
      <c r="E708" s="39"/>
      <c r="F708" s="235" t="s">
        <v>932</v>
      </c>
      <c r="G708" s="39"/>
      <c r="H708" s="39"/>
      <c r="I708" s="141"/>
      <c r="J708" s="39"/>
      <c r="K708" s="39"/>
      <c r="L708" s="43"/>
      <c r="M708" s="236"/>
      <c r="N708" s="237"/>
      <c r="O708" s="83"/>
      <c r="P708" s="83"/>
      <c r="Q708" s="83"/>
      <c r="R708" s="83"/>
      <c r="S708" s="83"/>
      <c r="T708" s="84"/>
      <c r="U708" s="37"/>
      <c r="V708" s="37"/>
      <c r="W708" s="37"/>
      <c r="X708" s="37"/>
      <c r="Y708" s="37"/>
      <c r="Z708" s="37"/>
      <c r="AA708" s="37"/>
      <c r="AB708" s="37"/>
      <c r="AC708" s="37"/>
      <c r="AD708" s="37"/>
      <c r="AE708" s="37"/>
      <c r="AT708" s="16" t="s">
        <v>130</v>
      </c>
      <c r="AU708" s="16" t="s">
        <v>80</v>
      </c>
    </row>
    <row r="709" s="2" customFormat="1">
      <c r="A709" s="37"/>
      <c r="B709" s="38"/>
      <c r="C709" s="39"/>
      <c r="D709" s="234" t="s">
        <v>132</v>
      </c>
      <c r="E709" s="39"/>
      <c r="F709" s="238" t="s">
        <v>133</v>
      </c>
      <c r="G709" s="39"/>
      <c r="H709" s="39"/>
      <c r="I709" s="141"/>
      <c r="J709" s="39"/>
      <c r="K709" s="39"/>
      <c r="L709" s="43"/>
      <c r="M709" s="236"/>
      <c r="N709" s="237"/>
      <c r="O709" s="83"/>
      <c r="P709" s="83"/>
      <c r="Q709" s="83"/>
      <c r="R709" s="83"/>
      <c r="S709" s="83"/>
      <c r="T709" s="84"/>
      <c r="U709" s="37"/>
      <c r="V709" s="37"/>
      <c r="W709" s="37"/>
      <c r="X709" s="37"/>
      <c r="Y709" s="37"/>
      <c r="Z709" s="37"/>
      <c r="AA709" s="37"/>
      <c r="AB709" s="37"/>
      <c r="AC709" s="37"/>
      <c r="AD709" s="37"/>
      <c r="AE709" s="37"/>
      <c r="AT709" s="16" t="s">
        <v>132</v>
      </c>
      <c r="AU709" s="16" t="s">
        <v>80</v>
      </c>
    </row>
    <row r="710" s="13" customFormat="1">
      <c r="A710" s="13"/>
      <c r="B710" s="239"/>
      <c r="C710" s="240"/>
      <c r="D710" s="234" t="s">
        <v>134</v>
      </c>
      <c r="E710" s="241" t="s">
        <v>19</v>
      </c>
      <c r="F710" s="242" t="s">
        <v>933</v>
      </c>
      <c r="G710" s="240"/>
      <c r="H710" s="243">
        <v>0.23899999999999999</v>
      </c>
      <c r="I710" s="244"/>
      <c r="J710" s="240"/>
      <c r="K710" s="240"/>
      <c r="L710" s="245"/>
      <c r="M710" s="246"/>
      <c r="N710" s="247"/>
      <c r="O710" s="247"/>
      <c r="P710" s="247"/>
      <c r="Q710" s="247"/>
      <c r="R710" s="247"/>
      <c r="S710" s="247"/>
      <c r="T710" s="24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9" t="s">
        <v>134</v>
      </c>
      <c r="AU710" s="249" t="s">
        <v>80</v>
      </c>
      <c r="AV710" s="13" t="s">
        <v>80</v>
      </c>
      <c r="AW710" s="13" t="s">
        <v>33</v>
      </c>
      <c r="AX710" s="13" t="s">
        <v>78</v>
      </c>
      <c r="AY710" s="249" t="s">
        <v>121</v>
      </c>
    </row>
    <row r="711" s="12" customFormat="1" ht="22.8" customHeight="1">
      <c r="A711" s="12"/>
      <c r="B711" s="205"/>
      <c r="C711" s="206"/>
      <c r="D711" s="207" t="s">
        <v>71</v>
      </c>
      <c r="E711" s="219" t="s">
        <v>934</v>
      </c>
      <c r="F711" s="219" t="s">
        <v>935</v>
      </c>
      <c r="G711" s="206"/>
      <c r="H711" s="206"/>
      <c r="I711" s="209"/>
      <c r="J711" s="220">
        <f>BK711</f>
        <v>0</v>
      </c>
      <c r="K711" s="206"/>
      <c r="L711" s="211"/>
      <c r="M711" s="212"/>
      <c r="N711" s="213"/>
      <c r="O711" s="213"/>
      <c r="P711" s="214">
        <f>SUM(P712:P739)</f>
        <v>0</v>
      </c>
      <c r="Q711" s="213"/>
      <c r="R711" s="214">
        <f>SUM(R712:R739)</f>
        <v>0.02027</v>
      </c>
      <c r="S711" s="213"/>
      <c r="T711" s="215">
        <f>SUM(T712:T739)</f>
        <v>0</v>
      </c>
      <c r="U711" s="12"/>
      <c r="V711" s="12"/>
      <c r="W711" s="12"/>
      <c r="X711" s="12"/>
      <c r="Y711" s="12"/>
      <c r="Z711" s="12"/>
      <c r="AA711" s="12"/>
      <c r="AB711" s="12"/>
      <c r="AC711" s="12"/>
      <c r="AD711" s="12"/>
      <c r="AE711" s="12"/>
      <c r="AR711" s="216" t="s">
        <v>80</v>
      </c>
      <c r="AT711" s="217" t="s">
        <v>71</v>
      </c>
      <c r="AU711" s="217" t="s">
        <v>78</v>
      </c>
      <c r="AY711" s="216" t="s">
        <v>121</v>
      </c>
      <c r="BK711" s="218">
        <f>SUM(BK712:BK739)</f>
        <v>0</v>
      </c>
    </row>
    <row r="712" s="2" customFormat="1" ht="16.5" customHeight="1">
      <c r="A712" s="37"/>
      <c r="B712" s="38"/>
      <c r="C712" s="221" t="s">
        <v>936</v>
      </c>
      <c r="D712" s="221" t="s">
        <v>123</v>
      </c>
      <c r="E712" s="222" t="s">
        <v>937</v>
      </c>
      <c r="F712" s="223" t="s">
        <v>938</v>
      </c>
      <c r="G712" s="224" t="s">
        <v>169</v>
      </c>
      <c r="H712" s="225">
        <v>11</v>
      </c>
      <c r="I712" s="226"/>
      <c r="J712" s="227">
        <f>ROUND(I712*H712,2)</f>
        <v>0</v>
      </c>
      <c r="K712" s="223" t="s">
        <v>127</v>
      </c>
      <c r="L712" s="43"/>
      <c r="M712" s="228" t="s">
        <v>19</v>
      </c>
      <c r="N712" s="229" t="s">
        <v>43</v>
      </c>
      <c r="O712" s="83"/>
      <c r="P712" s="230">
        <f>O712*H712</f>
        <v>0</v>
      </c>
      <c r="Q712" s="230">
        <v>0.00025000000000000001</v>
      </c>
      <c r="R712" s="230">
        <f>Q712*H712</f>
        <v>0.0027499999999999998</v>
      </c>
      <c r="S712" s="230">
        <v>0</v>
      </c>
      <c r="T712" s="231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232" t="s">
        <v>214</v>
      </c>
      <c r="AT712" s="232" t="s">
        <v>123</v>
      </c>
      <c r="AU712" s="232" t="s">
        <v>80</v>
      </c>
      <c r="AY712" s="16" t="s">
        <v>121</v>
      </c>
      <c r="BE712" s="233">
        <f>IF(N712="základní",J712,0)</f>
        <v>0</v>
      </c>
      <c r="BF712" s="233">
        <f>IF(N712="snížená",J712,0)</f>
        <v>0</v>
      </c>
      <c r="BG712" s="233">
        <f>IF(N712="zákl. přenesená",J712,0)</f>
        <v>0</v>
      </c>
      <c r="BH712" s="233">
        <f>IF(N712="sníž. přenesená",J712,0)</f>
        <v>0</v>
      </c>
      <c r="BI712" s="233">
        <f>IF(N712="nulová",J712,0)</f>
        <v>0</v>
      </c>
      <c r="BJ712" s="16" t="s">
        <v>78</v>
      </c>
      <c r="BK712" s="233">
        <f>ROUND(I712*H712,2)</f>
        <v>0</v>
      </c>
      <c r="BL712" s="16" t="s">
        <v>214</v>
      </c>
      <c r="BM712" s="232" t="s">
        <v>939</v>
      </c>
    </row>
    <row r="713" s="2" customFormat="1">
      <c r="A713" s="37"/>
      <c r="B713" s="38"/>
      <c r="C713" s="39"/>
      <c r="D713" s="234" t="s">
        <v>130</v>
      </c>
      <c r="E713" s="39"/>
      <c r="F713" s="235" t="s">
        <v>940</v>
      </c>
      <c r="G713" s="39"/>
      <c r="H713" s="39"/>
      <c r="I713" s="141"/>
      <c r="J713" s="39"/>
      <c r="K713" s="39"/>
      <c r="L713" s="43"/>
      <c r="M713" s="236"/>
      <c r="N713" s="237"/>
      <c r="O713" s="83"/>
      <c r="P713" s="83"/>
      <c r="Q713" s="83"/>
      <c r="R713" s="83"/>
      <c r="S713" s="83"/>
      <c r="T713" s="84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T713" s="16" t="s">
        <v>130</v>
      </c>
      <c r="AU713" s="16" t="s">
        <v>80</v>
      </c>
    </row>
    <row r="714" s="2" customFormat="1">
      <c r="A714" s="37"/>
      <c r="B714" s="38"/>
      <c r="C714" s="39"/>
      <c r="D714" s="234" t="s">
        <v>132</v>
      </c>
      <c r="E714" s="39"/>
      <c r="F714" s="238" t="s">
        <v>133</v>
      </c>
      <c r="G714" s="39"/>
      <c r="H714" s="39"/>
      <c r="I714" s="141"/>
      <c r="J714" s="39"/>
      <c r="K714" s="39"/>
      <c r="L714" s="43"/>
      <c r="M714" s="236"/>
      <c r="N714" s="237"/>
      <c r="O714" s="83"/>
      <c r="P714" s="83"/>
      <c r="Q714" s="83"/>
      <c r="R714" s="83"/>
      <c r="S714" s="83"/>
      <c r="T714" s="84"/>
      <c r="U714" s="37"/>
      <c r="V714" s="37"/>
      <c r="W714" s="37"/>
      <c r="X714" s="37"/>
      <c r="Y714" s="37"/>
      <c r="Z714" s="37"/>
      <c r="AA714" s="37"/>
      <c r="AB714" s="37"/>
      <c r="AC714" s="37"/>
      <c r="AD714" s="37"/>
      <c r="AE714" s="37"/>
      <c r="AT714" s="16" t="s">
        <v>132</v>
      </c>
      <c r="AU714" s="16" t="s">
        <v>80</v>
      </c>
    </row>
    <row r="715" s="13" customFormat="1">
      <c r="A715" s="13"/>
      <c r="B715" s="239"/>
      <c r="C715" s="240"/>
      <c r="D715" s="234" t="s">
        <v>134</v>
      </c>
      <c r="E715" s="241" t="s">
        <v>19</v>
      </c>
      <c r="F715" s="242" t="s">
        <v>193</v>
      </c>
      <c r="G715" s="240"/>
      <c r="H715" s="243">
        <v>11</v>
      </c>
      <c r="I715" s="244"/>
      <c r="J715" s="240"/>
      <c r="K715" s="240"/>
      <c r="L715" s="245"/>
      <c r="M715" s="246"/>
      <c r="N715" s="247"/>
      <c r="O715" s="247"/>
      <c r="P715" s="247"/>
      <c r="Q715" s="247"/>
      <c r="R715" s="247"/>
      <c r="S715" s="247"/>
      <c r="T715" s="24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9" t="s">
        <v>134</v>
      </c>
      <c r="AU715" s="249" t="s">
        <v>80</v>
      </c>
      <c r="AV715" s="13" t="s">
        <v>80</v>
      </c>
      <c r="AW715" s="13" t="s">
        <v>33</v>
      </c>
      <c r="AX715" s="13" t="s">
        <v>78</v>
      </c>
      <c r="AY715" s="249" t="s">
        <v>121</v>
      </c>
    </row>
    <row r="716" s="2" customFormat="1" ht="16.5" customHeight="1">
      <c r="A716" s="37"/>
      <c r="B716" s="38"/>
      <c r="C716" s="221" t="s">
        <v>941</v>
      </c>
      <c r="D716" s="221" t="s">
        <v>123</v>
      </c>
      <c r="E716" s="222" t="s">
        <v>942</v>
      </c>
      <c r="F716" s="223" t="s">
        <v>943</v>
      </c>
      <c r="G716" s="224" t="s">
        <v>169</v>
      </c>
      <c r="H716" s="225">
        <v>10</v>
      </c>
      <c r="I716" s="226"/>
      <c r="J716" s="227">
        <f>ROUND(I716*H716,2)</f>
        <v>0</v>
      </c>
      <c r="K716" s="223" t="s">
        <v>127</v>
      </c>
      <c r="L716" s="43"/>
      <c r="M716" s="228" t="s">
        <v>19</v>
      </c>
      <c r="N716" s="229" t="s">
        <v>43</v>
      </c>
      <c r="O716" s="83"/>
      <c r="P716" s="230">
        <f>O716*H716</f>
        <v>0</v>
      </c>
      <c r="Q716" s="230">
        <v>0.00027</v>
      </c>
      <c r="R716" s="230">
        <f>Q716*H716</f>
        <v>0.0027000000000000001</v>
      </c>
      <c r="S716" s="230">
        <v>0</v>
      </c>
      <c r="T716" s="231">
        <f>S716*H716</f>
        <v>0</v>
      </c>
      <c r="U716" s="37"/>
      <c r="V716" s="37"/>
      <c r="W716" s="37"/>
      <c r="X716" s="37"/>
      <c r="Y716" s="37"/>
      <c r="Z716" s="37"/>
      <c r="AA716" s="37"/>
      <c r="AB716" s="37"/>
      <c r="AC716" s="37"/>
      <c r="AD716" s="37"/>
      <c r="AE716" s="37"/>
      <c r="AR716" s="232" t="s">
        <v>214</v>
      </c>
      <c r="AT716" s="232" t="s">
        <v>123</v>
      </c>
      <c r="AU716" s="232" t="s">
        <v>80</v>
      </c>
      <c r="AY716" s="16" t="s">
        <v>121</v>
      </c>
      <c r="BE716" s="233">
        <f>IF(N716="základní",J716,0)</f>
        <v>0</v>
      </c>
      <c r="BF716" s="233">
        <f>IF(N716="snížená",J716,0)</f>
        <v>0</v>
      </c>
      <c r="BG716" s="233">
        <f>IF(N716="zákl. přenesená",J716,0)</f>
        <v>0</v>
      </c>
      <c r="BH716" s="233">
        <f>IF(N716="sníž. přenesená",J716,0)</f>
        <v>0</v>
      </c>
      <c r="BI716" s="233">
        <f>IF(N716="nulová",J716,0)</f>
        <v>0</v>
      </c>
      <c r="BJ716" s="16" t="s">
        <v>78</v>
      </c>
      <c r="BK716" s="233">
        <f>ROUND(I716*H716,2)</f>
        <v>0</v>
      </c>
      <c r="BL716" s="16" t="s">
        <v>214</v>
      </c>
      <c r="BM716" s="232" t="s">
        <v>944</v>
      </c>
    </row>
    <row r="717" s="2" customFormat="1">
      <c r="A717" s="37"/>
      <c r="B717" s="38"/>
      <c r="C717" s="39"/>
      <c r="D717" s="234" t="s">
        <v>130</v>
      </c>
      <c r="E717" s="39"/>
      <c r="F717" s="235" t="s">
        <v>945</v>
      </c>
      <c r="G717" s="39"/>
      <c r="H717" s="39"/>
      <c r="I717" s="141"/>
      <c r="J717" s="39"/>
      <c r="K717" s="39"/>
      <c r="L717" s="43"/>
      <c r="M717" s="236"/>
      <c r="N717" s="237"/>
      <c r="O717" s="83"/>
      <c r="P717" s="83"/>
      <c r="Q717" s="83"/>
      <c r="R717" s="83"/>
      <c r="S717" s="83"/>
      <c r="T717" s="84"/>
      <c r="U717" s="37"/>
      <c r="V717" s="37"/>
      <c r="W717" s="37"/>
      <c r="X717" s="37"/>
      <c r="Y717" s="37"/>
      <c r="Z717" s="37"/>
      <c r="AA717" s="37"/>
      <c r="AB717" s="37"/>
      <c r="AC717" s="37"/>
      <c r="AD717" s="37"/>
      <c r="AE717" s="37"/>
      <c r="AT717" s="16" t="s">
        <v>130</v>
      </c>
      <c r="AU717" s="16" t="s">
        <v>80</v>
      </c>
    </row>
    <row r="718" s="2" customFormat="1">
      <c r="A718" s="37"/>
      <c r="B718" s="38"/>
      <c r="C718" s="39"/>
      <c r="D718" s="234" t="s">
        <v>132</v>
      </c>
      <c r="E718" s="39"/>
      <c r="F718" s="238" t="s">
        <v>133</v>
      </c>
      <c r="G718" s="39"/>
      <c r="H718" s="39"/>
      <c r="I718" s="141"/>
      <c r="J718" s="39"/>
      <c r="K718" s="39"/>
      <c r="L718" s="43"/>
      <c r="M718" s="236"/>
      <c r="N718" s="237"/>
      <c r="O718" s="83"/>
      <c r="P718" s="83"/>
      <c r="Q718" s="83"/>
      <c r="R718" s="83"/>
      <c r="S718" s="83"/>
      <c r="T718" s="84"/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T718" s="16" t="s">
        <v>132</v>
      </c>
      <c r="AU718" s="16" t="s">
        <v>80</v>
      </c>
    </row>
    <row r="719" s="13" customFormat="1">
      <c r="A719" s="13"/>
      <c r="B719" s="239"/>
      <c r="C719" s="240"/>
      <c r="D719" s="234" t="s">
        <v>134</v>
      </c>
      <c r="E719" s="241" t="s">
        <v>19</v>
      </c>
      <c r="F719" s="242" t="s">
        <v>187</v>
      </c>
      <c r="G719" s="240"/>
      <c r="H719" s="243">
        <v>10</v>
      </c>
      <c r="I719" s="244"/>
      <c r="J719" s="240"/>
      <c r="K719" s="240"/>
      <c r="L719" s="245"/>
      <c r="M719" s="246"/>
      <c r="N719" s="247"/>
      <c r="O719" s="247"/>
      <c r="P719" s="247"/>
      <c r="Q719" s="247"/>
      <c r="R719" s="247"/>
      <c r="S719" s="247"/>
      <c r="T719" s="248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9" t="s">
        <v>134</v>
      </c>
      <c r="AU719" s="249" t="s">
        <v>80</v>
      </c>
      <c r="AV719" s="13" t="s">
        <v>80</v>
      </c>
      <c r="AW719" s="13" t="s">
        <v>33</v>
      </c>
      <c r="AX719" s="13" t="s">
        <v>78</v>
      </c>
      <c r="AY719" s="249" t="s">
        <v>121</v>
      </c>
    </row>
    <row r="720" s="2" customFormat="1" ht="16.5" customHeight="1">
      <c r="A720" s="37"/>
      <c r="B720" s="38"/>
      <c r="C720" s="221" t="s">
        <v>946</v>
      </c>
      <c r="D720" s="221" t="s">
        <v>123</v>
      </c>
      <c r="E720" s="222" t="s">
        <v>947</v>
      </c>
      <c r="F720" s="223" t="s">
        <v>948</v>
      </c>
      <c r="G720" s="224" t="s">
        <v>169</v>
      </c>
      <c r="H720" s="225">
        <v>7</v>
      </c>
      <c r="I720" s="226"/>
      <c r="J720" s="227">
        <f>ROUND(I720*H720,2)</f>
        <v>0</v>
      </c>
      <c r="K720" s="223" t="s">
        <v>127</v>
      </c>
      <c r="L720" s="43"/>
      <c r="M720" s="228" t="s">
        <v>19</v>
      </c>
      <c r="N720" s="229" t="s">
        <v>43</v>
      </c>
      <c r="O720" s="83"/>
      <c r="P720" s="230">
        <f>O720*H720</f>
        <v>0</v>
      </c>
      <c r="Q720" s="230">
        <v>0.00033</v>
      </c>
      <c r="R720" s="230">
        <f>Q720*H720</f>
        <v>0.00231</v>
      </c>
      <c r="S720" s="230">
        <v>0</v>
      </c>
      <c r="T720" s="231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232" t="s">
        <v>214</v>
      </c>
      <c r="AT720" s="232" t="s">
        <v>123</v>
      </c>
      <c r="AU720" s="232" t="s">
        <v>80</v>
      </c>
      <c r="AY720" s="16" t="s">
        <v>121</v>
      </c>
      <c r="BE720" s="233">
        <f>IF(N720="základní",J720,0)</f>
        <v>0</v>
      </c>
      <c r="BF720" s="233">
        <f>IF(N720="snížená",J720,0)</f>
        <v>0</v>
      </c>
      <c r="BG720" s="233">
        <f>IF(N720="zákl. přenesená",J720,0)</f>
        <v>0</v>
      </c>
      <c r="BH720" s="233">
        <f>IF(N720="sníž. přenesená",J720,0)</f>
        <v>0</v>
      </c>
      <c r="BI720" s="233">
        <f>IF(N720="nulová",J720,0)</f>
        <v>0</v>
      </c>
      <c r="BJ720" s="16" t="s">
        <v>78</v>
      </c>
      <c r="BK720" s="233">
        <f>ROUND(I720*H720,2)</f>
        <v>0</v>
      </c>
      <c r="BL720" s="16" t="s">
        <v>214</v>
      </c>
      <c r="BM720" s="232" t="s">
        <v>949</v>
      </c>
    </row>
    <row r="721" s="2" customFormat="1">
      <c r="A721" s="37"/>
      <c r="B721" s="38"/>
      <c r="C721" s="39"/>
      <c r="D721" s="234" t="s">
        <v>130</v>
      </c>
      <c r="E721" s="39"/>
      <c r="F721" s="235" t="s">
        <v>950</v>
      </c>
      <c r="G721" s="39"/>
      <c r="H721" s="39"/>
      <c r="I721" s="141"/>
      <c r="J721" s="39"/>
      <c r="K721" s="39"/>
      <c r="L721" s="43"/>
      <c r="M721" s="236"/>
      <c r="N721" s="237"/>
      <c r="O721" s="83"/>
      <c r="P721" s="83"/>
      <c r="Q721" s="83"/>
      <c r="R721" s="83"/>
      <c r="S721" s="83"/>
      <c r="T721" s="84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16" t="s">
        <v>130</v>
      </c>
      <c r="AU721" s="16" t="s">
        <v>80</v>
      </c>
    </row>
    <row r="722" s="2" customFormat="1">
      <c r="A722" s="37"/>
      <c r="B722" s="38"/>
      <c r="C722" s="39"/>
      <c r="D722" s="234" t="s">
        <v>132</v>
      </c>
      <c r="E722" s="39"/>
      <c r="F722" s="238" t="s">
        <v>133</v>
      </c>
      <c r="G722" s="39"/>
      <c r="H722" s="39"/>
      <c r="I722" s="141"/>
      <c r="J722" s="39"/>
      <c r="K722" s="39"/>
      <c r="L722" s="43"/>
      <c r="M722" s="236"/>
      <c r="N722" s="237"/>
      <c r="O722" s="83"/>
      <c r="P722" s="83"/>
      <c r="Q722" s="83"/>
      <c r="R722" s="83"/>
      <c r="S722" s="83"/>
      <c r="T722" s="84"/>
      <c r="U722" s="37"/>
      <c r="V722" s="37"/>
      <c r="W722" s="37"/>
      <c r="X722" s="37"/>
      <c r="Y722" s="37"/>
      <c r="Z722" s="37"/>
      <c r="AA722" s="37"/>
      <c r="AB722" s="37"/>
      <c r="AC722" s="37"/>
      <c r="AD722" s="37"/>
      <c r="AE722" s="37"/>
      <c r="AT722" s="16" t="s">
        <v>132</v>
      </c>
      <c r="AU722" s="16" t="s">
        <v>80</v>
      </c>
    </row>
    <row r="723" s="13" customFormat="1">
      <c r="A723" s="13"/>
      <c r="B723" s="239"/>
      <c r="C723" s="240"/>
      <c r="D723" s="234" t="s">
        <v>134</v>
      </c>
      <c r="E723" s="241" t="s">
        <v>19</v>
      </c>
      <c r="F723" s="242" t="s">
        <v>681</v>
      </c>
      <c r="G723" s="240"/>
      <c r="H723" s="243">
        <v>7</v>
      </c>
      <c r="I723" s="244"/>
      <c r="J723" s="240"/>
      <c r="K723" s="240"/>
      <c r="L723" s="245"/>
      <c r="M723" s="246"/>
      <c r="N723" s="247"/>
      <c r="O723" s="247"/>
      <c r="P723" s="247"/>
      <c r="Q723" s="247"/>
      <c r="R723" s="247"/>
      <c r="S723" s="247"/>
      <c r="T723" s="24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9" t="s">
        <v>134</v>
      </c>
      <c r="AU723" s="249" t="s">
        <v>80</v>
      </c>
      <c r="AV723" s="13" t="s">
        <v>80</v>
      </c>
      <c r="AW723" s="13" t="s">
        <v>33</v>
      </c>
      <c r="AX723" s="13" t="s">
        <v>78</v>
      </c>
      <c r="AY723" s="249" t="s">
        <v>121</v>
      </c>
    </row>
    <row r="724" s="2" customFormat="1" ht="16.5" customHeight="1">
      <c r="A724" s="37"/>
      <c r="B724" s="38"/>
      <c r="C724" s="221" t="s">
        <v>951</v>
      </c>
      <c r="D724" s="221" t="s">
        <v>123</v>
      </c>
      <c r="E724" s="222" t="s">
        <v>952</v>
      </c>
      <c r="F724" s="223" t="s">
        <v>953</v>
      </c>
      <c r="G724" s="224" t="s">
        <v>169</v>
      </c>
      <c r="H724" s="225">
        <v>9</v>
      </c>
      <c r="I724" s="226"/>
      <c r="J724" s="227">
        <f>ROUND(I724*H724,2)</f>
        <v>0</v>
      </c>
      <c r="K724" s="223" t="s">
        <v>127</v>
      </c>
      <c r="L724" s="43"/>
      <c r="M724" s="228" t="s">
        <v>19</v>
      </c>
      <c r="N724" s="229" t="s">
        <v>43</v>
      </c>
      <c r="O724" s="83"/>
      <c r="P724" s="230">
        <f>O724*H724</f>
        <v>0</v>
      </c>
      <c r="Q724" s="230">
        <v>0.00038999999999999999</v>
      </c>
      <c r="R724" s="230">
        <f>Q724*H724</f>
        <v>0.0035100000000000001</v>
      </c>
      <c r="S724" s="230">
        <v>0</v>
      </c>
      <c r="T724" s="231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232" t="s">
        <v>214</v>
      </c>
      <c r="AT724" s="232" t="s">
        <v>123</v>
      </c>
      <c r="AU724" s="232" t="s">
        <v>80</v>
      </c>
      <c r="AY724" s="16" t="s">
        <v>121</v>
      </c>
      <c r="BE724" s="233">
        <f>IF(N724="základní",J724,0)</f>
        <v>0</v>
      </c>
      <c r="BF724" s="233">
        <f>IF(N724="snížená",J724,0)</f>
        <v>0</v>
      </c>
      <c r="BG724" s="233">
        <f>IF(N724="zákl. přenesená",J724,0)</f>
        <v>0</v>
      </c>
      <c r="BH724" s="233">
        <f>IF(N724="sníž. přenesená",J724,0)</f>
        <v>0</v>
      </c>
      <c r="BI724" s="233">
        <f>IF(N724="nulová",J724,0)</f>
        <v>0</v>
      </c>
      <c r="BJ724" s="16" t="s">
        <v>78</v>
      </c>
      <c r="BK724" s="233">
        <f>ROUND(I724*H724,2)</f>
        <v>0</v>
      </c>
      <c r="BL724" s="16" t="s">
        <v>214</v>
      </c>
      <c r="BM724" s="232" t="s">
        <v>954</v>
      </c>
    </row>
    <row r="725" s="2" customFormat="1">
      <c r="A725" s="37"/>
      <c r="B725" s="38"/>
      <c r="C725" s="39"/>
      <c r="D725" s="234" t="s">
        <v>130</v>
      </c>
      <c r="E725" s="39"/>
      <c r="F725" s="235" t="s">
        <v>955</v>
      </c>
      <c r="G725" s="39"/>
      <c r="H725" s="39"/>
      <c r="I725" s="141"/>
      <c r="J725" s="39"/>
      <c r="K725" s="39"/>
      <c r="L725" s="43"/>
      <c r="M725" s="236"/>
      <c r="N725" s="237"/>
      <c r="O725" s="83"/>
      <c r="P725" s="83"/>
      <c r="Q725" s="83"/>
      <c r="R725" s="83"/>
      <c r="S725" s="83"/>
      <c r="T725" s="84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T725" s="16" t="s">
        <v>130</v>
      </c>
      <c r="AU725" s="16" t="s">
        <v>80</v>
      </c>
    </row>
    <row r="726" s="2" customFormat="1">
      <c r="A726" s="37"/>
      <c r="B726" s="38"/>
      <c r="C726" s="39"/>
      <c r="D726" s="234" t="s">
        <v>132</v>
      </c>
      <c r="E726" s="39"/>
      <c r="F726" s="238" t="s">
        <v>133</v>
      </c>
      <c r="G726" s="39"/>
      <c r="H726" s="39"/>
      <c r="I726" s="141"/>
      <c r="J726" s="39"/>
      <c r="K726" s="39"/>
      <c r="L726" s="43"/>
      <c r="M726" s="236"/>
      <c r="N726" s="237"/>
      <c r="O726" s="83"/>
      <c r="P726" s="83"/>
      <c r="Q726" s="83"/>
      <c r="R726" s="83"/>
      <c r="S726" s="83"/>
      <c r="T726" s="84"/>
      <c r="U726" s="37"/>
      <c r="V726" s="37"/>
      <c r="W726" s="37"/>
      <c r="X726" s="37"/>
      <c r="Y726" s="37"/>
      <c r="Z726" s="37"/>
      <c r="AA726" s="37"/>
      <c r="AB726" s="37"/>
      <c r="AC726" s="37"/>
      <c r="AD726" s="37"/>
      <c r="AE726" s="37"/>
      <c r="AT726" s="16" t="s">
        <v>132</v>
      </c>
      <c r="AU726" s="16" t="s">
        <v>80</v>
      </c>
    </row>
    <row r="727" s="13" customFormat="1">
      <c r="A727" s="13"/>
      <c r="B727" s="239"/>
      <c r="C727" s="240"/>
      <c r="D727" s="234" t="s">
        <v>134</v>
      </c>
      <c r="E727" s="241" t="s">
        <v>19</v>
      </c>
      <c r="F727" s="242" t="s">
        <v>179</v>
      </c>
      <c r="G727" s="240"/>
      <c r="H727" s="243">
        <v>9</v>
      </c>
      <c r="I727" s="244"/>
      <c r="J727" s="240"/>
      <c r="K727" s="240"/>
      <c r="L727" s="245"/>
      <c r="M727" s="246"/>
      <c r="N727" s="247"/>
      <c r="O727" s="247"/>
      <c r="P727" s="247"/>
      <c r="Q727" s="247"/>
      <c r="R727" s="247"/>
      <c r="S727" s="247"/>
      <c r="T727" s="248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9" t="s">
        <v>134</v>
      </c>
      <c r="AU727" s="249" t="s">
        <v>80</v>
      </c>
      <c r="AV727" s="13" t="s">
        <v>80</v>
      </c>
      <c r="AW727" s="13" t="s">
        <v>33</v>
      </c>
      <c r="AX727" s="13" t="s">
        <v>78</v>
      </c>
      <c r="AY727" s="249" t="s">
        <v>121</v>
      </c>
    </row>
    <row r="728" s="2" customFormat="1" ht="16.5" customHeight="1">
      <c r="A728" s="37"/>
      <c r="B728" s="38"/>
      <c r="C728" s="221" t="s">
        <v>956</v>
      </c>
      <c r="D728" s="221" t="s">
        <v>123</v>
      </c>
      <c r="E728" s="222" t="s">
        <v>957</v>
      </c>
      <c r="F728" s="223" t="s">
        <v>958</v>
      </c>
      <c r="G728" s="224" t="s">
        <v>169</v>
      </c>
      <c r="H728" s="225">
        <v>1</v>
      </c>
      <c r="I728" s="226"/>
      <c r="J728" s="227">
        <f>ROUND(I728*H728,2)</f>
        <v>0</v>
      </c>
      <c r="K728" s="223" t="s">
        <v>127</v>
      </c>
      <c r="L728" s="43"/>
      <c r="M728" s="228" t="s">
        <v>19</v>
      </c>
      <c r="N728" s="229" t="s">
        <v>43</v>
      </c>
      <c r="O728" s="83"/>
      <c r="P728" s="230">
        <f>O728*H728</f>
        <v>0</v>
      </c>
      <c r="Q728" s="230">
        <v>0.00020000000000000001</v>
      </c>
      <c r="R728" s="230">
        <f>Q728*H728</f>
        <v>0.00020000000000000001</v>
      </c>
      <c r="S728" s="230">
        <v>0</v>
      </c>
      <c r="T728" s="231">
        <f>S728*H728</f>
        <v>0</v>
      </c>
      <c r="U728" s="37"/>
      <c r="V728" s="37"/>
      <c r="W728" s="37"/>
      <c r="X728" s="37"/>
      <c r="Y728" s="37"/>
      <c r="Z728" s="37"/>
      <c r="AA728" s="37"/>
      <c r="AB728" s="37"/>
      <c r="AC728" s="37"/>
      <c r="AD728" s="37"/>
      <c r="AE728" s="37"/>
      <c r="AR728" s="232" t="s">
        <v>214</v>
      </c>
      <c r="AT728" s="232" t="s">
        <v>123</v>
      </c>
      <c r="AU728" s="232" t="s">
        <v>80</v>
      </c>
      <c r="AY728" s="16" t="s">
        <v>121</v>
      </c>
      <c r="BE728" s="233">
        <f>IF(N728="základní",J728,0)</f>
        <v>0</v>
      </c>
      <c r="BF728" s="233">
        <f>IF(N728="snížená",J728,0)</f>
        <v>0</v>
      </c>
      <c r="BG728" s="233">
        <f>IF(N728="zákl. přenesená",J728,0)</f>
        <v>0</v>
      </c>
      <c r="BH728" s="233">
        <f>IF(N728="sníž. přenesená",J728,0)</f>
        <v>0</v>
      </c>
      <c r="BI728" s="233">
        <f>IF(N728="nulová",J728,0)</f>
        <v>0</v>
      </c>
      <c r="BJ728" s="16" t="s">
        <v>78</v>
      </c>
      <c r="BK728" s="233">
        <f>ROUND(I728*H728,2)</f>
        <v>0</v>
      </c>
      <c r="BL728" s="16" t="s">
        <v>214</v>
      </c>
      <c r="BM728" s="232" t="s">
        <v>959</v>
      </c>
    </row>
    <row r="729" s="2" customFormat="1">
      <c r="A729" s="37"/>
      <c r="B729" s="38"/>
      <c r="C729" s="39"/>
      <c r="D729" s="234" t="s">
        <v>130</v>
      </c>
      <c r="E729" s="39"/>
      <c r="F729" s="235" t="s">
        <v>960</v>
      </c>
      <c r="G729" s="39"/>
      <c r="H729" s="39"/>
      <c r="I729" s="141"/>
      <c r="J729" s="39"/>
      <c r="K729" s="39"/>
      <c r="L729" s="43"/>
      <c r="M729" s="236"/>
      <c r="N729" s="237"/>
      <c r="O729" s="83"/>
      <c r="P729" s="83"/>
      <c r="Q729" s="83"/>
      <c r="R729" s="83"/>
      <c r="S729" s="83"/>
      <c r="T729" s="84"/>
      <c r="U729" s="37"/>
      <c r="V729" s="37"/>
      <c r="W729" s="37"/>
      <c r="X729" s="37"/>
      <c r="Y729" s="37"/>
      <c r="Z729" s="37"/>
      <c r="AA729" s="37"/>
      <c r="AB729" s="37"/>
      <c r="AC729" s="37"/>
      <c r="AD729" s="37"/>
      <c r="AE729" s="37"/>
      <c r="AT729" s="16" t="s">
        <v>130</v>
      </c>
      <c r="AU729" s="16" t="s">
        <v>80</v>
      </c>
    </row>
    <row r="730" s="2" customFormat="1">
      <c r="A730" s="37"/>
      <c r="B730" s="38"/>
      <c r="C730" s="39"/>
      <c r="D730" s="234" t="s">
        <v>132</v>
      </c>
      <c r="E730" s="39"/>
      <c r="F730" s="238" t="s">
        <v>133</v>
      </c>
      <c r="G730" s="39"/>
      <c r="H730" s="39"/>
      <c r="I730" s="141"/>
      <c r="J730" s="39"/>
      <c r="K730" s="39"/>
      <c r="L730" s="43"/>
      <c r="M730" s="236"/>
      <c r="N730" s="237"/>
      <c r="O730" s="83"/>
      <c r="P730" s="83"/>
      <c r="Q730" s="83"/>
      <c r="R730" s="83"/>
      <c r="S730" s="83"/>
      <c r="T730" s="84"/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T730" s="16" t="s">
        <v>132</v>
      </c>
      <c r="AU730" s="16" t="s">
        <v>80</v>
      </c>
    </row>
    <row r="731" s="13" customFormat="1">
      <c r="A731" s="13"/>
      <c r="B731" s="239"/>
      <c r="C731" s="240"/>
      <c r="D731" s="234" t="s">
        <v>134</v>
      </c>
      <c r="E731" s="241" t="s">
        <v>19</v>
      </c>
      <c r="F731" s="242" t="s">
        <v>78</v>
      </c>
      <c r="G731" s="240"/>
      <c r="H731" s="243">
        <v>1</v>
      </c>
      <c r="I731" s="244"/>
      <c r="J731" s="240"/>
      <c r="K731" s="240"/>
      <c r="L731" s="245"/>
      <c r="M731" s="246"/>
      <c r="N731" s="247"/>
      <c r="O731" s="247"/>
      <c r="P731" s="247"/>
      <c r="Q731" s="247"/>
      <c r="R731" s="247"/>
      <c r="S731" s="247"/>
      <c r="T731" s="248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9" t="s">
        <v>134</v>
      </c>
      <c r="AU731" s="249" t="s">
        <v>80</v>
      </c>
      <c r="AV731" s="13" t="s">
        <v>80</v>
      </c>
      <c r="AW731" s="13" t="s">
        <v>33</v>
      </c>
      <c r="AX731" s="13" t="s">
        <v>78</v>
      </c>
      <c r="AY731" s="249" t="s">
        <v>121</v>
      </c>
    </row>
    <row r="732" s="2" customFormat="1" ht="16.5" customHeight="1">
      <c r="A732" s="37"/>
      <c r="B732" s="38"/>
      <c r="C732" s="221" t="s">
        <v>961</v>
      </c>
      <c r="D732" s="221" t="s">
        <v>123</v>
      </c>
      <c r="E732" s="222" t="s">
        <v>962</v>
      </c>
      <c r="F732" s="223" t="s">
        <v>963</v>
      </c>
      <c r="G732" s="224" t="s">
        <v>169</v>
      </c>
      <c r="H732" s="225">
        <v>1</v>
      </c>
      <c r="I732" s="226"/>
      <c r="J732" s="227">
        <f>ROUND(I732*H732,2)</f>
        <v>0</v>
      </c>
      <c r="K732" s="223" t="s">
        <v>127</v>
      </c>
      <c r="L732" s="43"/>
      <c r="M732" s="228" t="s">
        <v>19</v>
      </c>
      <c r="N732" s="229" t="s">
        <v>43</v>
      </c>
      <c r="O732" s="83"/>
      <c r="P732" s="230">
        <f>O732*H732</f>
        <v>0</v>
      </c>
      <c r="Q732" s="230">
        <v>0.00040000000000000002</v>
      </c>
      <c r="R732" s="230">
        <f>Q732*H732</f>
        <v>0.00040000000000000002</v>
      </c>
      <c r="S732" s="230">
        <v>0</v>
      </c>
      <c r="T732" s="231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232" t="s">
        <v>214</v>
      </c>
      <c r="AT732" s="232" t="s">
        <v>123</v>
      </c>
      <c r="AU732" s="232" t="s">
        <v>80</v>
      </c>
      <c r="AY732" s="16" t="s">
        <v>121</v>
      </c>
      <c r="BE732" s="233">
        <f>IF(N732="základní",J732,0)</f>
        <v>0</v>
      </c>
      <c r="BF732" s="233">
        <f>IF(N732="snížená",J732,0)</f>
        <v>0</v>
      </c>
      <c r="BG732" s="233">
        <f>IF(N732="zákl. přenesená",J732,0)</f>
        <v>0</v>
      </c>
      <c r="BH732" s="233">
        <f>IF(N732="sníž. přenesená",J732,0)</f>
        <v>0</v>
      </c>
      <c r="BI732" s="233">
        <f>IF(N732="nulová",J732,0)</f>
        <v>0</v>
      </c>
      <c r="BJ732" s="16" t="s">
        <v>78</v>
      </c>
      <c r="BK732" s="233">
        <f>ROUND(I732*H732,2)</f>
        <v>0</v>
      </c>
      <c r="BL732" s="16" t="s">
        <v>214</v>
      </c>
      <c r="BM732" s="232" t="s">
        <v>964</v>
      </c>
    </row>
    <row r="733" s="2" customFormat="1">
      <c r="A733" s="37"/>
      <c r="B733" s="38"/>
      <c r="C733" s="39"/>
      <c r="D733" s="234" t="s">
        <v>130</v>
      </c>
      <c r="E733" s="39"/>
      <c r="F733" s="235" t="s">
        <v>965</v>
      </c>
      <c r="G733" s="39"/>
      <c r="H733" s="39"/>
      <c r="I733" s="141"/>
      <c r="J733" s="39"/>
      <c r="K733" s="39"/>
      <c r="L733" s="43"/>
      <c r="M733" s="236"/>
      <c r="N733" s="237"/>
      <c r="O733" s="83"/>
      <c r="P733" s="83"/>
      <c r="Q733" s="83"/>
      <c r="R733" s="83"/>
      <c r="S733" s="83"/>
      <c r="T733" s="84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6" t="s">
        <v>130</v>
      </c>
      <c r="AU733" s="16" t="s">
        <v>80</v>
      </c>
    </row>
    <row r="734" s="2" customFormat="1">
      <c r="A734" s="37"/>
      <c r="B734" s="38"/>
      <c r="C734" s="39"/>
      <c r="D734" s="234" t="s">
        <v>132</v>
      </c>
      <c r="E734" s="39"/>
      <c r="F734" s="238" t="s">
        <v>674</v>
      </c>
      <c r="G734" s="39"/>
      <c r="H734" s="39"/>
      <c r="I734" s="141"/>
      <c r="J734" s="39"/>
      <c r="K734" s="39"/>
      <c r="L734" s="43"/>
      <c r="M734" s="236"/>
      <c r="N734" s="237"/>
      <c r="O734" s="83"/>
      <c r="P734" s="83"/>
      <c r="Q734" s="83"/>
      <c r="R734" s="83"/>
      <c r="S734" s="83"/>
      <c r="T734" s="84"/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T734" s="16" t="s">
        <v>132</v>
      </c>
      <c r="AU734" s="16" t="s">
        <v>80</v>
      </c>
    </row>
    <row r="735" s="13" customFormat="1">
      <c r="A735" s="13"/>
      <c r="B735" s="239"/>
      <c r="C735" s="240"/>
      <c r="D735" s="234" t="s">
        <v>134</v>
      </c>
      <c r="E735" s="241" t="s">
        <v>19</v>
      </c>
      <c r="F735" s="242" t="s">
        <v>78</v>
      </c>
      <c r="G735" s="240"/>
      <c r="H735" s="243">
        <v>1</v>
      </c>
      <c r="I735" s="244"/>
      <c r="J735" s="240"/>
      <c r="K735" s="240"/>
      <c r="L735" s="245"/>
      <c r="M735" s="246"/>
      <c r="N735" s="247"/>
      <c r="O735" s="247"/>
      <c r="P735" s="247"/>
      <c r="Q735" s="247"/>
      <c r="R735" s="247"/>
      <c r="S735" s="247"/>
      <c r="T735" s="248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9" t="s">
        <v>134</v>
      </c>
      <c r="AU735" s="249" t="s">
        <v>80</v>
      </c>
      <c r="AV735" s="13" t="s">
        <v>80</v>
      </c>
      <c r="AW735" s="13" t="s">
        <v>33</v>
      </c>
      <c r="AX735" s="13" t="s">
        <v>78</v>
      </c>
      <c r="AY735" s="249" t="s">
        <v>121</v>
      </c>
    </row>
    <row r="736" s="2" customFormat="1" ht="16.5" customHeight="1">
      <c r="A736" s="37"/>
      <c r="B736" s="38"/>
      <c r="C736" s="221" t="s">
        <v>966</v>
      </c>
      <c r="D736" s="221" t="s">
        <v>123</v>
      </c>
      <c r="E736" s="222" t="s">
        <v>967</v>
      </c>
      <c r="F736" s="223" t="s">
        <v>968</v>
      </c>
      <c r="G736" s="224" t="s">
        <v>169</v>
      </c>
      <c r="H736" s="225">
        <v>14</v>
      </c>
      <c r="I736" s="226"/>
      <c r="J736" s="227">
        <f>ROUND(I736*H736,2)</f>
        <v>0</v>
      </c>
      <c r="K736" s="223" t="s">
        <v>127</v>
      </c>
      <c r="L736" s="43"/>
      <c r="M736" s="228" t="s">
        <v>19</v>
      </c>
      <c r="N736" s="229" t="s">
        <v>43</v>
      </c>
      <c r="O736" s="83"/>
      <c r="P736" s="230">
        <f>O736*H736</f>
        <v>0</v>
      </c>
      <c r="Q736" s="230">
        <v>0.00059999999999999995</v>
      </c>
      <c r="R736" s="230">
        <f>Q736*H736</f>
        <v>0.0083999999999999995</v>
      </c>
      <c r="S736" s="230">
        <v>0</v>
      </c>
      <c r="T736" s="231">
        <f>S736*H736</f>
        <v>0</v>
      </c>
      <c r="U736" s="37"/>
      <c r="V736" s="37"/>
      <c r="W736" s="37"/>
      <c r="X736" s="37"/>
      <c r="Y736" s="37"/>
      <c r="Z736" s="37"/>
      <c r="AA736" s="37"/>
      <c r="AB736" s="37"/>
      <c r="AC736" s="37"/>
      <c r="AD736" s="37"/>
      <c r="AE736" s="37"/>
      <c r="AR736" s="232" t="s">
        <v>214</v>
      </c>
      <c r="AT736" s="232" t="s">
        <v>123</v>
      </c>
      <c r="AU736" s="232" t="s">
        <v>80</v>
      </c>
      <c r="AY736" s="16" t="s">
        <v>121</v>
      </c>
      <c r="BE736" s="233">
        <f>IF(N736="základní",J736,0)</f>
        <v>0</v>
      </c>
      <c r="BF736" s="233">
        <f>IF(N736="snížená",J736,0)</f>
        <v>0</v>
      </c>
      <c r="BG736" s="233">
        <f>IF(N736="zákl. přenesená",J736,0)</f>
        <v>0</v>
      </c>
      <c r="BH736" s="233">
        <f>IF(N736="sníž. přenesená",J736,0)</f>
        <v>0</v>
      </c>
      <c r="BI736" s="233">
        <f>IF(N736="nulová",J736,0)</f>
        <v>0</v>
      </c>
      <c r="BJ736" s="16" t="s">
        <v>78</v>
      </c>
      <c r="BK736" s="233">
        <f>ROUND(I736*H736,2)</f>
        <v>0</v>
      </c>
      <c r="BL736" s="16" t="s">
        <v>214</v>
      </c>
      <c r="BM736" s="232" t="s">
        <v>969</v>
      </c>
    </row>
    <row r="737" s="2" customFormat="1">
      <c r="A737" s="37"/>
      <c r="B737" s="38"/>
      <c r="C737" s="39"/>
      <c r="D737" s="234" t="s">
        <v>130</v>
      </c>
      <c r="E737" s="39"/>
      <c r="F737" s="235" t="s">
        <v>970</v>
      </c>
      <c r="G737" s="39"/>
      <c r="H737" s="39"/>
      <c r="I737" s="141"/>
      <c r="J737" s="39"/>
      <c r="K737" s="39"/>
      <c r="L737" s="43"/>
      <c r="M737" s="236"/>
      <c r="N737" s="237"/>
      <c r="O737" s="83"/>
      <c r="P737" s="83"/>
      <c r="Q737" s="83"/>
      <c r="R737" s="83"/>
      <c r="S737" s="83"/>
      <c r="T737" s="84"/>
      <c r="U737" s="37"/>
      <c r="V737" s="37"/>
      <c r="W737" s="37"/>
      <c r="X737" s="37"/>
      <c r="Y737" s="37"/>
      <c r="Z737" s="37"/>
      <c r="AA737" s="37"/>
      <c r="AB737" s="37"/>
      <c r="AC737" s="37"/>
      <c r="AD737" s="37"/>
      <c r="AE737" s="37"/>
      <c r="AT737" s="16" t="s">
        <v>130</v>
      </c>
      <c r="AU737" s="16" t="s">
        <v>80</v>
      </c>
    </row>
    <row r="738" s="2" customFormat="1">
      <c r="A738" s="37"/>
      <c r="B738" s="38"/>
      <c r="C738" s="39"/>
      <c r="D738" s="234" t="s">
        <v>132</v>
      </c>
      <c r="E738" s="39"/>
      <c r="F738" s="238" t="s">
        <v>674</v>
      </c>
      <c r="G738" s="39"/>
      <c r="H738" s="39"/>
      <c r="I738" s="141"/>
      <c r="J738" s="39"/>
      <c r="K738" s="39"/>
      <c r="L738" s="43"/>
      <c r="M738" s="236"/>
      <c r="N738" s="237"/>
      <c r="O738" s="83"/>
      <c r="P738" s="83"/>
      <c r="Q738" s="83"/>
      <c r="R738" s="83"/>
      <c r="S738" s="83"/>
      <c r="T738" s="84"/>
      <c r="U738" s="37"/>
      <c r="V738" s="37"/>
      <c r="W738" s="37"/>
      <c r="X738" s="37"/>
      <c r="Y738" s="37"/>
      <c r="Z738" s="37"/>
      <c r="AA738" s="37"/>
      <c r="AB738" s="37"/>
      <c r="AC738" s="37"/>
      <c r="AD738" s="37"/>
      <c r="AE738" s="37"/>
      <c r="AT738" s="16" t="s">
        <v>132</v>
      </c>
      <c r="AU738" s="16" t="s">
        <v>80</v>
      </c>
    </row>
    <row r="739" s="13" customFormat="1">
      <c r="A739" s="13"/>
      <c r="B739" s="239"/>
      <c r="C739" s="240"/>
      <c r="D739" s="234" t="s">
        <v>134</v>
      </c>
      <c r="E739" s="241" t="s">
        <v>19</v>
      </c>
      <c r="F739" s="242" t="s">
        <v>206</v>
      </c>
      <c r="G739" s="240"/>
      <c r="H739" s="243">
        <v>14</v>
      </c>
      <c r="I739" s="244"/>
      <c r="J739" s="240"/>
      <c r="K739" s="240"/>
      <c r="L739" s="245"/>
      <c r="M739" s="260"/>
      <c r="N739" s="261"/>
      <c r="O739" s="261"/>
      <c r="P739" s="261"/>
      <c r="Q739" s="261"/>
      <c r="R739" s="261"/>
      <c r="S739" s="261"/>
      <c r="T739" s="262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49" t="s">
        <v>134</v>
      </c>
      <c r="AU739" s="249" t="s">
        <v>80</v>
      </c>
      <c r="AV739" s="13" t="s">
        <v>80</v>
      </c>
      <c r="AW739" s="13" t="s">
        <v>33</v>
      </c>
      <c r="AX739" s="13" t="s">
        <v>78</v>
      </c>
      <c r="AY739" s="249" t="s">
        <v>121</v>
      </c>
    </row>
    <row r="740" s="2" customFormat="1" ht="6.96" customHeight="1">
      <c r="A740" s="37"/>
      <c r="B740" s="58"/>
      <c r="C740" s="59"/>
      <c r="D740" s="59"/>
      <c r="E740" s="59"/>
      <c r="F740" s="59"/>
      <c r="G740" s="59"/>
      <c r="H740" s="59"/>
      <c r="I740" s="170"/>
      <c r="J740" s="59"/>
      <c r="K740" s="59"/>
      <c r="L740" s="43"/>
      <c r="M740" s="37"/>
      <c r="O740" s="37"/>
      <c r="P740" s="37"/>
      <c r="Q740" s="37"/>
      <c r="R740" s="37"/>
      <c r="S740" s="37"/>
      <c r="T740" s="37"/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</row>
  </sheetData>
  <sheetProtection sheet="1" autoFilter="0" formatColumns="0" formatRows="0" objects="1" scenarios="1" spinCount="100000" saltValue="74aytlDheGF/5J0EFYwDiaa3RKQjD3CtrvBmKZYGuMPQydcQQjkJ84AC84ZhCJINrBIf1Db1z9OP/ig8WUPNdw==" hashValue="DXB4J56niAevmbDQZBuSAnZxUnn2qt+QY1skssrgJvbxCHlZgtnm9cQEC1I71t12QYGhLC3W9VhMtuFhpWhCDg==" algorithmName="SHA-512" password="CC35"/>
  <autoFilter ref="C96:K7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3" customWidth="1"/>
    <col min="2" max="2" width="1.667969" style="263" customWidth="1"/>
    <col min="3" max="4" width="5" style="263" customWidth="1"/>
    <col min="5" max="5" width="11.66016" style="263" customWidth="1"/>
    <col min="6" max="6" width="9.160156" style="263" customWidth="1"/>
    <col min="7" max="7" width="5" style="263" customWidth="1"/>
    <col min="8" max="8" width="77.83203" style="263" customWidth="1"/>
    <col min="9" max="10" width="20" style="263" customWidth="1"/>
    <col min="11" max="11" width="1.667969" style="263" customWidth="1"/>
  </cols>
  <sheetData>
    <row r="1" s="1" customFormat="1" ht="37.5" customHeight="1"/>
    <row r="2" s="1" customFormat="1" ht="7.5" customHeight="1">
      <c r="B2" s="264"/>
      <c r="C2" s="265"/>
      <c r="D2" s="265"/>
      <c r="E2" s="265"/>
      <c r="F2" s="265"/>
      <c r="G2" s="265"/>
      <c r="H2" s="265"/>
      <c r="I2" s="265"/>
      <c r="J2" s="265"/>
      <c r="K2" s="266"/>
    </row>
    <row r="3" s="14" customFormat="1" ht="45" customHeight="1">
      <c r="B3" s="267"/>
      <c r="C3" s="268" t="s">
        <v>971</v>
      </c>
      <c r="D3" s="268"/>
      <c r="E3" s="268"/>
      <c r="F3" s="268"/>
      <c r="G3" s="268"/>
      <c r="H3" s="268"/>
      <c r="I3" s="268"/>
      <c r="J3" s="268"/>
      <c r="K3" s="269"/>
    </row>
    <row r="4" s="1" customFormat="1" ht="25.5" customHeight="1">
      <c r="B4" s="270"/>
      <c r="C4" s="271" t="s">
        <v>972</v>
      </c>
      <c r="D4" s="271"/>
      <c r="E4" s="271"/>
      <c r="F4" s="271"/>
      <c r="G4" s="271"/>
      <c r="H4" s="271"/>
      <c r="I4" s="271"/>
      <c r="J4" s="271"/>
      <c r="K4" s="272"/>
    </row>
    <row r="5" s="1" customFormat="1" ht="5.25" customHeight="1">
      <c r="B5" s="270"/>
      <c r="C5" s="273"/>
      <c r="D5" s="273"/>
      <c r="E5" s="273"/>
      <c r="F5" s="273"/>
      <c r="G5" s="273"/>
      <c r="H5" s="273"/>
      <c r="I5" s="273"/>
      <c r="J5" s="273"/>
      <c r="K5" s="272"/>
    </row>
    <row r="6" s="1" customFormat="1" ht="15" customHeight="1">
      <c r="B6" s="270"/>
      <c r="C6" s="274" t="s">
        <v>973</v>
      </c>
      <c r="D6" s="274"/>
      <c r="E6" s="274"/>
      <c r="F6" s="274"/>
      <c r="G6" s="274"/>
      <c r="H6" s="274"/>
      <c r="I6" s="274"/>
      <c r="J6" s="274"/>
      <c r="K6" s="272"/>
    </row>
    <row r="7" s="1" customFormat="1" ht="15" customHeight="1">
      <c r="B7" s="275"/>
      <c r="C7" s="274" t="s">
        <v>974</v>
      </c>
      <c r="D7" s="274"/>
      <c r="E7" s="274"/>
      <c r="F7" s="274"/>
      <c r="G7" s="274"/>
      <c r="H7" s="274"/>
      <c r="I7" s="274"/>
      <c r="J7" s="274"/>
      <c r="K7" s="272"/>
    </row>
    <row r="8" s="1" customFormat="1" ht="12.75" customHeight="1">
      <c r="B8" s="275"/>
      <c r="C8" s="274"/>
      <c r="D8" s="274"/>
      <c r="E8" s="274"/>
      <c r="F8" s="274"/>
      <c r="G8" s="274"/>
      <c r="H8" s="274"/>
      <c r="I8" s="274"/>
      <c r="J8" s="274"/>
      <c r="K8" s="272"/>
    </row>
    <row r="9" s="1" customFormat="1" ht="15" customHeight="1">
      <c r="B9" s="275"/>
      <c r="C9" s="274" t="s">
        <v>975</v>
      </c>
      <c r="D9" s="274"/>
      <c r="E9" s="274"/>
      <c r="F9" s="274"/>
      <c r="G9" s="274"/>
      <c r="H9" s="274"/>
      <c r="I9" s="274"/>
      <c r="J9" s="274"/>
      <c r="K9" s="272"/>
    </row>
    <row r="10" s="1" customFormat="1" ht="15" customHeight="1">
      <c r="B10" s="275"/>
      <c r="C10" s="274"/>
      <c r="D10" s="274" t="s">
        <v>976</v>
      </c>
      <c r="E10" s="274"/>
      <c r="F10" s="274"/>
      <c r="G10" s="274"/>
      <c r="H10" s="274"/>
      <c r="I10" s="274"/>
      <c r="J10" s="274"/>
      <c r="K10" s="272"/>
    </row>
    <row r="11" s="1" customFormat="1" ht="15" customHeight="1">
      <c r="B11" s="275"/>
      <c r="C11" s="276"/>
      <c r="D11" s="274" t="s">
        <v>977</v>
      </c>
      <c r="E11" s="274"/>
      <c r="F11" s="274"/>
      <c r="G11" s="274"/>
      <c r="H11" s="274"/>
      <c r="I11" s="274"/>
      <c r="J11" s="274"/>
      <c r="K11" s="272"/>
    </row>
    <row r="12" s="1" customFormat="1" ht="15" customHeight="1">
      <c r="B12" s="275"/>
      <c r="C12" s="276"/>
      <c r="D12" s="274"/>
      <c r="E12" s="274"/>
      <c r="F12" s="274"/>
      <c r="G12" s="274"/>
      <c r="H12" s="274"/>
      <c r="I12" s="274"/>
      <c r="J12" s="274"/>
      <c r="K12" s="272"/>
    </row>
    <row r="13" s="1" customFormat="1" ht="15" customHeight="1">
      <c r="B13" s="275"/>
      <c r="C13" s="276"/>
      <c r="D13" s="277" t="s">
        <v>978</v>
      </c>
      <c r="E13" s="274"/>
      <c r="F13" s="274"/>
      <c r="G13" s="274"/>
      <c r="H13" s="274"/>
      <c r="I13" s="274"/>
      <c r="J13" s="274"/>
      <c r="K13" s="272"/>
    </row>
    <row r="14" s="1" customFormat="1" ht="12.75" customHeight="1">
      <c r="B14" s="275"/>
      <c r="C14" s="276"/>
      <c r="D14" s="276"/>
      <c r="E14" s="276"/>
      <c r="F14" s="276"/>
      <c r="G14" s="276"/>
      <c r="H14" s="276"/>
      <c r="I14" s="276"/>
      <c r="J14" s="276"/>
      <c r="K14" s="272"/>
    </row>
    <row r="15" s="1" customFormat="1" ht="15" customHeight="1">
      <c r="B15" s="275"/>
      <c r="C15" s="276"/>
      <c r="D15" s="274" t="s">
        <v>979</v>
      </c>
      <c r="E15" s="274"/>
      <c r="F15" s="274"/>
      <c r="G15" s="274"/>
      <c r="H15" s="274"/>
      <c r="I15" s="274"/>
      <c r="J15" s="274"/>
      <c r="K15" s="272"/>
    </row>
    <row r="16" s="1" customFormat="1" ht="15" customHeight="1">
      <c r="B16" s="275"/>
      <c r="C16" s="276"/>
      <c r="D16" s="274" t="s">
        <v>980</v>
      </c>
      <c r="E16" s="274"/>
      <c r="F16" s="274"/>
      <c r="G16" s="274"/>
      <c r="H16" s="274"/>
      <c r="I16" s="274"/>
      <c r="J16" s="274"/>
      <c r="K16" s="272"/>
    </row>
    <row r="17" s="1" customFormat="1" ht="15" customHeight="1">
      <c r="B17" s="275"/>
      <c r="C17" s="276"/>
      <c r="D17" s="274" t="s">
        <v>981</v>
      </c>
      <c r="E17" s="274"/>
      <c r="F17" s="274"/>
      <c r="G17" s="274"/>
      <c r="H17" s="274"/>
      <c r="I17" s="274"/>
      <c r="J17" s="274"/>
      <c r="K17" s="272"/>
    </row>
    <row r="18" s="1" customFormat="1" ht="15" customHeight="1">
      <c r="B18" s="275"/>
      <c r="C18" s="276"/>
      <c r="D18" s="276"/>
      <c r="E18" s="278" t="s">
        <v>77</v>
      </c>
      <c r="F18" s="274" t="s">
        <v>982</v>
      </c>
      <c r="G18" s="274"/>
      <c r="H18" s="274"/>
      <c r="I18" s="274"/>
      <c r="J18" s="274"/>
      <c r="K18" s="272"/>
    </row>
    <row r="19" s="1" customFormat="1" ht="15" customHeight="1">
      <c r="B19" s="275"/>
      <c r="C19" s="276"/>
      <c r="D19" s="276"/>
      <c r="E19" s="278" t="s">
        <v>983</v>
      </c>
      <c r="F19" s="274" t="s">
        <v>984</v>
      </c>
      <c r="G19" s="274"/>
      <c r="H19" s="274"/>
      <c r="I19" s="274"/>
      <c r="J19" s="274"/>
      <c r="K19" s="272"/>
    </row>
    <row r="20" s="1" customFormat="1" ht="15" customHeight="1">
      <c r="B20" s="275"/>
      <c r="C20" s="276"/>
      <c r="D20" s="276"/>
      <c r="E20" s="278" t="s">
        <v>985</v>
      </c>
      <c r="F20" s="274" t="s">
        <v>986</v>
      </c>
      <c r="G20" s="274"/>
      <c r="H20" s="274"/>
      <c r="I20" s="274"/>
      <c r="J20" s="274"/>
      <c r="K20" s="272"/>
    </row>
    <row r="21" s="1" customFormat="1" ht="15" customHeight="1">
      <c r="B21" s="275"/>
      <c r="C21" s="276"/>
      <c r="D21" s="276"/>
      <c r="E21" s="278" t="s">
        <v>987</v>
      </c>
      <c r="F21" s="274" t="s">
        <v>988</v>
      </c>
      <c r="G21" s="274"/>
      <c r="H21" s="274"/>
      <c r="I21" s="274"/>
      <c r="J21" s="274"/>
      <c r="K21" s="272"/>
    </row>
    <row r="22" s="1" customFormat="1" ht="15" customHeight="1">
      <c r="B22" s="275"/>
      <c r="C22" s="276"/>
      <c r="D22" s="276"/>
      <c r="E22" s="278" t="s">
        <v>989</v>
      </c>
      <c r="F22" s="274" t="s">
        <v>990</v>
      </c>
      <c r="G22" s="274"/>
      <c r="H22" s="274"/>
      <c r="I22" s="274"/>
      <c r="J22" s="274"/>
      <c r="K22" s="272"/>
    </row>
    <row r="23" s="1" customFormat="1" ht="15" customHeight="1">
      <c r="B23" s="275"/>
      <c r="C23" s="276"/>
      <c r="D23" s="276"/>
      <c r="E23" s="278" t="s">
        <v>83</v>
      </c>
      <c r="F23" s="274" t="s">
        <v>991</v>
      </c>
      <c r="G23" s="274"/>
      <c r="H23" s="274"/>
      <c r="I23" s="274"/>
      <c r="J23" s="274"/>
      <c r="K23" s="272"/>
    </row>
    <row r="24" s="1" customFormat="1" ht="12.75" customHeight="1">
      <c r="B24" s="275"/>
      <c r="C24" s="276"/>
      <c r="D24" s="276"/>
      <c r="E24" s="276"/>
      <c r="F24" s="276"/>
      <c r="G24" s="276"/>
      <c r="H24" s="276"/>
      <c r="I24" s="276"/>
      <c r="J24" s="276"/>
      <c r="K24" s="272"/>
    </row>
    <row r="25" s="1" customFormat="1" ht="15" customHeight="1">
      <c r="B25" s="275"/>
      <c r="C25" s="274" t="s">
        <v>992</v>
      </c>
      <c r="D25" s="274"/>
      <c r="E25" s="274"/>
      <c r="F25" s="274"/>
      <c r="G25" s="274"/>
      <c r="H25" s="274"/>
      <c r="I25" s="274"/>
      <c r="J25" s="274"/>
      <c r="K25" s="272"/>
    </row>
    <row r="26" s="1" customFormat="1" ht="15" customHeight="1">
      <c r="B26" s="275"/>
      <c r="C26" s="274" t="s">
        <v>993</v>
      </c>
      <c r="D26" s="274"/>
      <c r="E26" s="274"/>
      <c r="F26" s="274"/>
      <c r="G26" s="274"/>
      <c r="H26" s="274"/>
      <c r="I26" s="274"/>
      <c r="J26" s="274"/>
      <c r="K26" s="272"/>
    </row>
    <row r="27" s="1" customFormat="1" ht="15" customHeight="1">
      <c r="B27" s="275"/>
      <c r="C27" s="274"/>
      <c r="D27" s="274" t="s">
        <v>994</v>
      </c>
      <c r="E27" s="274"/>
      <c r="F27" s="274"/>
      <c r="G27" s="274"/>
      <c r="H27" s="274"/>
      <c r="I27" s="274"/>
      <c r="J27" s="274"/>
      <c r="K27" s="272"/>
    </row>
    <row r="28" s="1" customFormat="1" ht="15" customHeight="1">
      <c r="B28" s="275"/>
      <c r="C28" s="276"/>
      <c r="D28" s="274" t="s">
        <v>995</v>
      </c>
      <c r="E28" s="274"/>
      <c r="F28" s="274"/>
      <c r="G28" s="274"/>
      <c r="H28" s="274"/>
      <c r="I28" s="274"/>
      <c r="J28" s="274"/>
      <c r="K28" s="272"/>
    </row>
    <row r="29" s="1" customFormat="1" ht="12.75" customHeight="1">
      <c r="B29" s="275"/>
      <c r="C29" s="276"/>
      <c r="D29" s="276"/>
      <c r="E29" s="276"/>
      <c r="F29" s="276"/>
      <c r="G29" s="276"/>
      <c r="H29" s="276"/>
      <c r="I29" s="276"/>
      <c r="J29" s="276"/>
      <c r="K29" s="272"/>
    </row>
    <row r="30" s="1" customFormat="1" ht="15" customHeight="1">
      <c r="B30" s="275"/>
      <c r="C30" s="276"/>
      <c r="D30" s="274" t="s">
        <v>996</v>
      </c>
      <c r="E30" s="274"/>
      <c r="F30" s="274"/>
      <c r="G30" s="274"/>
      <c r="H30" s="274"/>
      <c r="I30" s="274"/>
      <c r="J30" s="274"/>
      <c r="K30" s="272"/>
    </row>
    <row r="31" s="1" customFormat="1" ht="15" customHeight="1">
      <c r="B31" s="275"/>
      <c r="C31" s="276"/>
      <c r="D31" s="274" t="s">
        <v>997</v>
      </c>
      <c r="E31" s="274"/>
      <c r="F31" s="274"/>
      <c r="G31" s="274"/>
      <c r="H31" s="274"/>
      <c r="I31" s="274"/>
      <c r="J31" s="274"/>
      <c r="K31" s="272"/>
    </row>
    <row r="32" s="1" customFormat="1" ht="12.75" customHeight="1">
      <c r="B32" s="275"/>
      <c r="C32" s="276"/>
      <c r="D32" s="276"/>
      <c r="E32" s="276"/>
      <c r="F32" s="276"/>
      <c r="G32" s="276"/>
      <c r="H32" s="276"/>
      <c r="I32" s="276"/>
      <c r="J32" s="276"/>
      <c r="K32" s="272"/>
    </row>
    <row r="33" s="1" customFormat="1" ht="15" customHeight="1">
      <c r="B33" s="275"/>
      <c r="C33" s="276"/>
      <c r="D33" s="274" t="s">
        <v>998</v>
      </c>
      <c r="E33" s="274"/>
      <c r="F33" s="274"/>
      <c r="G33" s="274"/>
      <c r="H33" s="274"/>
      <c r="I33" s="274"/>
      <c r="J33" s="274"/>
      <c r="K33" s="272"/>
    </row>
    <row r="34" s="1" customFormat="1" ht="15" customHeight="1">
      <c r="B34" s="275"/>
      <c r="C34" s="276"/>
      <c r="D34" s="274" t="s">
        <v>999</v>
      </c>
      <c r="E34" s="274"/>
      <c r="F34" s="274"/>
      <c r="G34" s="274"/>
      <c r="H34" s="274"/>
      <c r="I34" s="274"/>
      <c r="J34" s="274"/>
      <c r="K34" s="272"/>
    </row>
    <row r="35" s="1" customFormat="1" ht="15" customHeight="1">
      <c r="B35" s="275"/>
      <c r="C35" s="276"/>
      <c r="D35" s="274" t="s">
        <v>1000</v>
      </c>
      <c r="E35" s="274"/>
      <c r="F35" s="274"/>
      <c r="G35" s="274"/>
      <c r="H35" s="274"/>
      <c r="I35" s="274"/>
      <c r="J35" s="274"/>
      <c r="K35" s="272"/>
    </row>
    <row r="36" s="1" customFormat="1" ht="15" customHeight="1">
      <c r="B36" s="275"/>
      <c r="C36" s="276"/>
      <c r="D36" s="274"/>
      <c r="E36" s="277" t="s">
        <v>107</v>
      </c>
      <c r="F36" s="274"/>
      <c r="G36" s="274" t="s">
        <v>1001</v>
      </c>
      <c r="H36" s="274"/>
      <c r="I36" s="274"/>
      <c r="J36" s="274"/>
      <c r="K36" s="272"/>
    </row>
    <row r="37" s="1" customFormat="1" ht="30.75" customHeight="1">
      <c r="B37" s="275"/>
      <c r="C37" s="276"/>
      <c r="D37" s="274"/>
      <c r="E37" s="277" t="s">
        <v>1002</v>
      </c>
      <c r="F37" s="274"/>
      <c r="G37" s="274" t="s">
        <v>1003</v>
      </c>
      <c r="H37" s="274"/>
      <c r="I37" s="274"/>
      <c r="J37" s="274"/>
      <c r="K37" s="272"/>
    </row>
    <row r="38" s="1" customFormat="1" ht="15" customHeight="1">
      <c r="B38" s="275"/>
      <c r="C38" s="276"/>
      <c r="D38" s="274"/>
      <c r="E38" s="277" t="s">
        <v>53</v>
      </c>
      <c r="F38" s="274"/>
      <c r="G38" s="274" t="s">
        <v>1004</v>
      </c>
      <c r="H38" s="274"/>
      <c r="I38" s="274"/>
      <c r="J38" s="274"/>
      <c r="K38" s="272"/>
    </row>
    <row r="39" s="1" customFormat="1" ht="15" customHeight="1">
      <c r="B39" s="275"/>
      <c r="C39" s="276"/>
      <c r="D39" s="274"/>
      <c r="E39" s="277" t="s">
        <v>54</v>
      </c>
      <c r="F39" s="274"/>
      <c r="G39" s="274" t="s">
        <v>1005</v>
      </c>
      <c r="H39" s="274"/>
      <c r="I39" s="274"/>
      <c r="J39" s="274"/>
      <c r="K39" s="272"/>
    </row>
    <row r="40" s="1" customFormat="1" ht="15" customHeight="1">
      <c r="B40" s="275"/>
      <c r="C40" s="276"/>
      <c r="D40" s="274"/>
      <c r="E40" s="277" t="s">
        <v>108</v>
      </c>
      <c r="F40" s="274"/>
      <c r="G40" s="274" t="s">
        <v>1006</v>
      </c>
      <c r="H40" s="274"/>
      <c r="I40" s="274"/>
      <c r="J40" s="274"/>
      <c r="K40" s="272"/>
    </row>
    <row r="41" s="1" customFormat="1" ht="15" customHeight="1">
      <c r="B41" s="275"/>
      <c r="C41" s="276"/>
      <c r="D41" s="274"/>
      <c r="E41" s="277" t="s">
        <v>109</v>
      </c>
      <c r="F41" s="274"/>
      <c r="G41" s="274" t="s">
        <v>1007</v>
      </c>
      <c r="H41" s="274"/>
      <c r="I41" s="274"/>
      <c r="J41" s="274"/>
      <c r="K41" s="272"/>
    </row>
    <row r="42" s="1" customFormat="1" ht="15" customHeight="1">
      <c r="B42" s="275"/>
      <c r="C42" s="276"/>
      <c r="D42" s="274"/>
      <c r="E42" s="277" t="s">
        <v>1008</v>
      </c>
      <c r="F42" s="274"/>
      <c r="G42" s="274" t="s">
        <v>1009</v>
      </c>
      <c r="H42" s="274"/>
      <c r="I42" s="274"/>
      <c r="J42" s="274"/>
      <c r="K42" s="272"/>
    </row>
    <row r="43" s="1" customFormat="1" ht="15" customHeight="1">
      <c r="B43" s="275"/>
      <c r="C43" s="276"/>
      <c r="D43" s="274"/>
      <c r="E43" s="277"/>
      <c r="F43" s="274"/>
      <c r="G43" s="274" t="s">
        <v>1010</v>
      </c>
      <c r="H43" s="274"/>
      <c r="I43" s="274"/>
      <c r="J43" s="274"/>
      <c r="K43" s="272"/>
    </row>
    <row r="44" s="1" customFormat="1" ht="15" customHeight="1">
      <c r="B44" s="275"/>
      <c r="C44" s="276"/>
      <c r="D44" s="274"/>
      <c r="E44" s="277" t="s">
        <v>1011</v>
      </c>
      <c r="F44" s="274"/>
      <c r="G44" s="274" t="s">
        <v>1012</v>
      </c>
      <c r="H44" s="274"/>
      <c r="I44" s="274"/>
      <c r="J44" s="274"/>
      <c r="K44" s="272"/>
    </row>
    <row r="45" s="1" customFormat="1" ht="15" customHeight="1">
      <c r="B45" s="275"/>
      <c r="C45" s="276"/>
      <c r="D45" s="274"/>
      <c r="E45" s="277" t="s">
        <v>111</v>
      </c>
      <c r="F45" s="274"/>
      <c r="G45" s="274" t="s">
        <v>1013</v>
      </c>
      <c r="H45" s="274"/>
      <c r="I45" s="274"/>
      <c r="J45" s="274"/>
      <c r="K45" s="272"/>
    </row>
    <row r="46" s="1" customFormat="1" ht="12.75" customHeight="1">
      <c r="B46" s="275"/>
      <c r="C46" s="276"/>
      <c r="D46" s="274"/>
      <c r="E46" s="274"/>
      <c r="F46" s="274"/>
      <c r="G46" s="274"/>
      <c r="H46" s="274"/>
      <c r="I46" s="274"/>
      <c r="J46" s="274"/>
      <c r="K46" s="272"/>
    </row>
    <row r="47" s="1" customFormat="1" ht="15" customHeight="1">
      <c r="B47" s="275"/>
      <c r="C47" s="276"/>
      <c r="D47" s="274" t="s">
        <v>1014</v>
      </c>
      <c r="E47" s="274"/>
      <c r="F47" s="274"/>
      <c r="G47" s="274"/>
      <c r="H47" s="274"/>
      <c r="I47" s="274"/>
      <c r="J47" s="274"/>
      <c r="K47" s="272"/>
    </row>
    <row r="48" s="1" customFormat="1" ht="15" customHeight="1">
      <c r="B48" s="275"/>
      <c r="C48" s="276"/>
      <c r="D48" s="276"/>
      <c r="E48" s="274" t="s">
        <v>1015</v>
      </c>
      <c r="F48" s="274"/>
      <c r="G48" s="274"/>
      <c r="H48" s="274"/>
      <c r="I48" s="274"/>
      <c r="J48" s="274"/>
      <c r="K48" s="272"/>
    </row>
    <row r="49" s="1" customFormat="1" ht="15" customHeight="1">
      <c r="B49" s="275"/>
      <c r="C49" s="276"/>
      <c r="D49" s="276"/>
      <c r="E49" s="274" t="s">
        <v>1016</v>
      </c>
      <c r="F49" s="274"/>
      <c r="G49" s="274"/>
      <c r="H49" s="274"/>
      <c r="I49" s="274"/>
      <c r="J49" s="274"/>
      <c r="K49" s="272"/>
    </row>
    <row r="50" s="1" customFormat="1" ht="15" customHeight="1">
      <c r="B50" s="275"/>
      <c r="C50" s="276"/>
      <c r="D50" s="276"/>
      <c r="E50" s="274" t="s">
        <v>1017</v>
      </c>
      <c r="F50" s="274"/>
      <c r="G50" s="274"/>
      <c r="H50" s="274"/>
      <c r="I50" s="274"/>
      <c r="J50" s="274"/>
      <c r="K50" s="272"/>
    </row>
    <row r="51" s="1" customFormat="1" ht="15" customHeight="1">
      <c r="B51" s="275"/>
      <c r="C51" s="276"/>
      <c r="D51" s="274" t="s">
        <v>1018</v>
      </c>
      <c r="E51" s="274"/>
      <c r="F51" s="274"/>
      <c r="G51" s="274"/>
      <c r="H51" s="274"/>
      <c r="I51" s="274"/>
      <c r="J51" s="274"/>
      <c r="K51" s="272"/>
    </row>
    <row r="52" s="1" customFormat="1" ht="25.5" customHeight="1">
      <c r="B52" s="270"/>
      <c r="C52" s="271" t="s">
        <v>1019</v>
      </c>
      <c r="D52" s="271"/>
      <c r="E52" s="271"/>
      <c r="F52" s="271"/>
      <c r="G52" s="271"/>
      <c r="H52" s="271"/>
      <c r="I52" s="271"/>
      <c r="J52" s="271"/>
      <c r="K52" s="272"/>
    </row>
    <row r="53" s="1" customFormat="1" ht="5.25" customHeight="1">
      <c r="B53" s="270"/>
      <c r="C53" s="273"/>
      <c r="D53" s="273"/>
      <c r="E53" s="273"/>
      <c r="F53" s="273"/>
      <c r="G53" s="273"/>
      <c r="H53" s="273"/>
      <c r="I53" s="273"/>
      <c r="J53" s="273"/>
      <c r="K53" s="272"/>
    </row>
    <row r="54" s="1" customFormat="1" ht="15" customHeight="1">
      <c r="B54" s="270"/>
      <c r="C54" s="274" t="s">
        <v>1020</v>
      </c>
      <c r="D54" s="274"/>
      <c r="E54" s="274"/>
      <c r="F54" s="274"/>
      <c r="G54" s="274"/>
      <c r="H54" s="274"/>
      <c r="I54" s="274"/>
      <c r="J54" s="274"/>
      <c r="K54" s="272"/>
    </row>
    <row r="55" s="1" customFormat="1" ht="15" customHeight="1">
      <c r="B55" s="270"/>
      <c r="C55" s="274" t="s">
        <v>1021</v>
      </c>
      <c r="D55" s="274"/>
      <c r="E55" s="274"/>
      <c r="F55" s="274"/>
      <c r="G55" s="274"/>
      <c r="H55" s="274"/>
      <c r="I55" s="274"/>
      <c r="J55" s="274"/>
      <c r="K55" s="272"/>
    </row>
    <row r="56" s="1" customFormat="1" ht="12.75" customHeight="1">
      <c r="B56" s="270"/>
      <c r="C56" s="274"/>
      <c r="D56" s="274"/>
      <c r="E56" s="274"/>
      <c r="F56" s="274"/>
      <c r="G56" s="274"/>
      <c r="H56" s="274"/>
      <c r="I56" s="274"/>
      <c r="J56" s="274"/>
      <c r="K56" s="272"/>
    </row>
    <row r="57" s="1" customFormat="1" ht="15" customHeight="1">
      <c r="B57" s="270"/>
      <c r="C57" s="274" t="s">
        <v>1022</v>
      </c>
      <c r="D57" s="274"/>
      <c r="E57" s="274"/>
      <c r="F57" s="274"/>
      <c r="G57" s="274"/>
      <c r="H57" s="274"/>
      <c r="I57" s="274"/>
      <c r="J57" s="274"/>
      <c r="K57" s="272"/>
    </row>
    <row r="58" s="1" customFormat="1" ht="15" customHeight="1">
      <c r="B58" s="270"/>
      <c r="C58" s="276"/>
      <c r="D58" s="274" t="s">
        <v>1023</v>
      </c>
      <c r="E58" s="274"/>
      <c r="F58" s="274"/>
      <c r="G58" s="274"/>
      <c r="H58" s="274"/>
      <c r="I58" s="274"/>
      <c r="J58" s="274"/>
      <c r="K58" s="272"/>
    </row>
    <row r="59" s="1" customFormat="1" ht="15" customHeight="1">
      <c r="B59" s="270"/>
      <c r="C59" s="276"/>
      <c r="D59" s="274" t="s">
        <v>1024</v>
      </c>
      <c r="E59" s="274"/>
      <c r="F59" s="274"/>
      <c r="G59" s="274"/>
      <c r="H59" s="274"/>
      <c r="I59" s="274"/>
      <c r="J59" s="274"/>
      <c r="K59" s="272"/>
    </row>
    <row r="60" s="1" customFormat="1" ht="15" customHeight="1">
      <c r="B60" s="270"/>
      <c r="C60" s="276"/>
      <c r="D60" s="274" t="s">
        <v>1025</v>
      </c>
      <c r="E60" s="274"/>
      <c r="F60" s="274"/>
      <c r="G60" s="274"/>
      <c r="H60" s="274"/>
      <c r="I60" s="274"/>
      <c r="J60" s="274"/>
      <c r="K60" s="272"/>
    </row>
    <row r="61" s="1" customFormat="1" ht="15" customHeight="1">
      <c r="B61" s="270"/>
      <c r="C61" s="276"/>
      <c r="D61" s="274" t="s">
        <v>1026</v>
      </c>
      <c r="E61" s="274"/>
      <c r="F61" s="274"/>
      <c r="G61" s="274"/>
      <c r="H61" s="274"/>
      <c r="I61" s="274"/>
      <c r="J61" s="274"/>
      <c r="K61" s="272"/>
    </row>
    <row r="62" s="1" customFormat="1" ht="15" customHeight="1">
      <c r="B62" s="270"/>
      <c r="C62" s="276"/>
      <c r="D62" s="279" t="s">
        <v>1027</v>
      </c>
      <c r="E62" s="279"/>
      <c r="F62" s="279"/>
      <c r="G62" s="279"/>
      <c r="H62" s="279"/>
      <c r="I62" s="279"/>
      <c r="J62" s="279"/>
      <c r="K62" s="272"/>
    </row>
    <row r="63" s="1" customFormat="1" ht="15" customHeight="1">
      <c r="B63" s="270"/>
      <c r="C63" s="276"/>
      <c r="D63" s="274" t="s">
        <v>1028</v>
      </c>
      <c r="E63" s="274"/>
      <c r="F63" s="274"/>
      <c r="G63" s="274"/>
      <c r="H63" s="274"/>
      <c r="I63" s="274"/>
      <c r="J63" s="274"/>
      <c r="K63" s="272"/>
    </row>
    <row r="64" s="1" customFormat="1" ht="12.75" customHeight="1">
      <c r="B64" s="270"/>
      <c r="C64" s="276"/>
      <c r="D64" s="276"/>
      <c r="E64" s="280"/>
      <c r="F64" s="276"/>
      <c r="G64" s="276"/>
      <c r="H64" s="276"/>
      <c r="I64" s="276"/>
      <c r="J64" s="276"/>
      <c r="K64" s="272"/>
    </row>
    <row r="65" s="1" customFormat="1" ht="15" customHeight="1">
      <c r="B65" s="270"/>
      <c r="C65" s="276"/>
      <c r="D65" s="274" t="s">
        <v>1029</v>
      </c>
      <c r="E65" s="274"/>
      <c r="F65" s="274"/>
      <c r="G65" s="274"/>
      <c r="H65" s="274"/>
      <c r="I65" s="274"/>
      <c r="J65" s="274"/>
      <c r="K65" s="272"/>
    </row>
    <row r="66" s="1" customFormat="1" ht="15" customHeight="1">
      <c r="B66" s="270"/>
      <c r="C66" s="276"/>
      <c r="D66" s="279" t="s">
        <v>1030</v>
      </c>
      <c r="E66" s="279"/>
      <c r="F66" s="279"/>
      <c r="G66" s="279"/>
      <c r="H66" s="279"/>
      <c r="I66" s="279"/>
      <c r="J66" s="279"/>
      <c r="K66" s="272"/>
    </row>
    <row r="67" s="1" customFormat="1" ht="15" customHeight="1">
      <c r="B67" s="270"/>
      <c r="C67" s="276"/>
      <c r="D67" s="274" t="s">
        <v>1031</v>
      </c>
      <c r="E67" s="274"/>
      <c r="F67" s="274"/>
      <c r="G67" s="274"/>
      <c r="H67" s="274"/>
      <c r="I67" s="274"/>
      <c r="J67" s="274"/>
      <c r="K67" s="272"/>
    </row>
    <row r="68" s="1" customFormat="1" ht="15" customHeight="1">
      <c r="B68" s="270"/>
      <c r="C68" s="276"/>
      <c r="D68" s="274" t="s">
        <v>1032</v>
      </c>
      <c r="E68" s="274"/>
      <c r="F68" s="274"/>
      <c r="G68" s="274"/>
      <c r="H68" s="274"/>
      <c r="I68" s="274"/>
      <c r="J68" s="274"/>
      <c r="K68" s="272"/>
    </row>
    <row r="69" s="1" customFormat="1" ht="15" customHeight="1">
      <c r="B69" s="270"/>
      <c r="C69" s="276"/>
      <c r="D69" s="274" t="s">
        <v>1033</v>
      </c>
      <c r="E69" s="274"/>
      <c r="F69" s="274"/>
      <c r="G69" s="274"/>
      <c r="H69" s="274"/>
      <c r="I69" s="274"/>
      <c r="J69" s="274"/>
      <c r="K69" s="272"/>
    </row>
    <row r="70" s="1" customFormat="1" ht="15" customHeight="1">
      <c r="B70" s="270"/>
      <c r="C70" s="276"/>
      <c r="D70" s="274" t="s">
        <v>1034</v>
      </c>
      <c r="E70" s="274"/>
      <c r="F70" s="274"/>
      <c r="G70" s="274"/>
      <c r="H70" s="274"/>
      <c r="I70" s="274"/>
      <c r="J70" s="274"/>
      <c r="K70" s="272"/>
    </row>
    <row r="71" s="1" customFormat="1" ht="12.75" customHeight="1">
      <c r="B71" s="281"/>
      <c r="C71" s="282"/>
      <c r="D71" s="282"/>
      <c r="E71" s="282"/>
      <c r="F71" s="282"/>
      <c r="G71" s="282"/>
      <c r="H71" s="282"/>
      <c r="I71" s="282"/>
      <c r="J71" s="282"/>
      <c r="K71" s="283"/>
    </row>
    <row r="72" s="1" customFormat="1" ht="18.75" customHeight="1">
      <c r="B72" s="284"/>
      <c r="C72" s="284"/>
      <c r="D72" s="284"/>
      <c r="E72" s="284"/>
      <c r="F72" s="284"/>
      <c r="G72" s="284"/>
      <c r="H72" s="284"/>
      <c r="I72" s="284"/>
      <c r="J72" s="284"/>
      <c r="K72" s="285"/>
    </row>
    <row r="73" s="1" customFormat="1" ht="18.75" customHeight="1">
      <c r="B73" s="285"/>
      <c r="C73" s="285"/>
      <c r="D73" s="285"/>
      <c r="E73" s="285"/>
      <c r="F73" s="285"/>
      <c r="G73" s="285"/>
      <c r="H73" s="285"/>
      <c r="I73" s="285"/>
      <c r="J73" s="285"/>
      <c r="K73" s="285"/>
    </row>
    <row r="74" s="1" customFormat="1" ht="7.5" customHeight="1">
      <c r="B74" s="286"/>
      <c r="C74" s="287"/>
      <c r="D74" s="287"/>
      <c r="E74" s="287"/>
      <c r="F74" s="287"/>
      <c r="G74" s="287"/>
      <c r="H74" s="287"/>
      <c r="I74" s="287"/>
      <c r="J74" s="287"/>
      <c r="K74" s="288"/>
    </row>
    <row r="75" s="1" customFormat="1" ht="45" customHeight="1">
      <c r="B75" s="289"/>
      <c r="C75" s="290" t="s">
        <v>1035</v>
      </c>
      <c r="D75" s="290"/>
      <c r="E75" s="290"/>
      <c r="F75" s="290"/>
      <c r="G75" s="290"/>
      <c r="H75" s="290"/>
      <c r="I75" s="290"/>
      <c r="J75" s="290"/>
      <c r="K75" s="291"/>
    </row>
    <row r="76" s="1" customFormat="1" ht="17.25" customHeight="1">
      <c r="B76" s="289"/>
      <c r="C76" s="292" t="s">
        <v>1036</v>
      </c>
      <c r="D76" s="292"/>
      <c r="E76" s="292"/>
      <c r="F76" s="292" t="s">
        <v>1037</v>
      </c>
      <c r="G76" s="293"/>
      <c r="H76" s="292" t="s">
        <v>54</v>
      </c>
      <c r="I76" s="292" t="s">
        <v>57</v>
      </c>
      <c r="J76" s="292" t="s">
        <v>1038</v>
      </c>
      <c r="K76" s="291"/>
    </row>
    <row r="77" s="1" customFormat="1" ht="17.25" customHeight="1">
      <c r="B77" s="289"/>
      <c r="C77" s="294" t="s">
        <v>1039</v>
      </c>
      <c r="D77" s="294"/>
      <c r="E77" s="294"/>
      <c r="F77" s="295" t="s">
        <v>1040</v>
      </c>
      <c r="G77" s="296"/>
      <c r="H77" s="294"/>
      <c r="I77" s="294"/>
      <c r="J77" s="294" t="s">
        <v>1041</v>
      </c>
      <c r="K77" s="291"/>
    </row>
    <row r="78" s="1" customFormat="1" ht="5.25" customHeight="1">
      <c r="B78" s="289"/>
      <c r="C78" s="297"/>
      <c r="D78" s="297"/>
      <c r="E78" s="297"/>
      <c r="F78" s="297"/>
      <c r="G78" s="298"/>
      <c r="H78" s="297"/>
      <c r="I78" s="297"/>
      <c r="J78" s="297"/>
      <c r="K78" s="291"/>
    </row>
    <row r="79" s="1" customFormat="1" ht="15" customHeight="1">
      <c r="B79" s="289"/>
      <c r="C79" s="277" t="s">
        <v>53</v>
      </c>
      <c r="D79" s="297"/>
      <c r="E79" s="297"/>
      <c r="F79" s="299" t="s">
        <v>1042</v>
      </c>
      <c r="G79" s="298"/>
      <c r="H79" s="277" t="s">
        <v>1043</v>
      </c>
      <c r="I79" s="277" t="s">
        <v>1044</v>
      </c>
      <c r="J79" s="277">
        <v>20</v>
      </c>
      <c r="K79" s="291"/>
    </row>
    <row r="80" s="1" customFormat="1" ht="15" customHeight="1">
      <c r="B80" s="289"/>
      <c r="C80" s="277" t="s">
        <v>1045</v>
      </c>
      <c r="D80" s="277"/>
      <c r="E80" s="277"/>
      <c r="F80" s="299" t="s">
        <v>1042</v>
      </c>
      <c r="G80" s="298"/>
      <c r="H80" s="277" t="s">
        <v>1046</v>
      </c>
      <c r="I80" s="277" t="s">
        <v>1044</v>
      </c>
      <c r="J80" s="277">
        <v>120</v>
      </c>
      <c r="K80" s="291"/>
    </row>
    <row r="81" s="1" customFormat="1" ht="15" customHeight="1">
      <c r="B81" s="300"/>
      <c r="C81" s="277" t="s">
        <v>1047</v>
      </c>
      <c r="D81" s="277"/>
      <c r="E81" s="277"/>
      <c r="F81" s="299" t="s">
        <v>1048</v>
      </c>
      <c r="G81" s="298"/>
      <c r="H81" s="277" t="s">
        <v>1049</v>
      </c>
      <c r="I81" s="277" t="s">
        <v>1044</v>
      </c>
      <c r="J81" s="277">
        <v>50</v>
      </c>
      <c r="K81" s="291"/>
    </row>
    <row r="82" s="1" customFormat="1" ht="15" customHeight="1">
      <c r="B82" s="300"/>
      <c r="C82" s="277" t="s">
        <v>1050</v>
      </c>
      <c r="D82" s="277"/>
      <c r="E82" s="277"/>
      <c r="F82" s="299" t="s">
        <v>1042</v>
      </c>
      <c r="G82" s="298"/>
      <c r="H82" s="277" t="s">
        <v>1051</v>
      </c>
      <c r="I82" s="277" t="s">
        <v>1052</v>
      </c>
      <c r="J82" s="277"/>
      <c r="K82" s="291"/>
    </row>
    <row r="83" s="1" customFormat="1" ht="15" customHeight="1">
      <c r="B83" s="300"/>
      <c r="C83" s="301" t="s">
        <v>1053</v>
      </c>
      <c r="D83" s="301"/>
      <c r="E83" s="301"/>
      <c r="F83" s="302" t="s">
        <v>1048</v>
      </c>
      <c r="G83" s="301"/>
      <c r="H83" s="301" t="s">
        <v>1054</v>
      </c>
      <c r="I83" s="301" t="s">
        <v>1044</v>
      </c>
      <c r="J83" s="301">
        <v>15</v>
      </c>
      <c r="K83" s="291"/>
    </row>
    <row r="84" s="1" customFormat="1" ht="15" customHeight="1">
      <c r="B84" s="300"/>
      <c r="C84" s="301" t="s">
        <v>1055</v>
      </c>
      <c r="D84" s="301"/>
      <c r="E84" s="301"/>
      <c r="F84" s="302" t="s">
        <v>1048</v>
      </c>
      <c r="G84" s="301"/>
      <c r="H84" s="301" t="s">
        <v>1056</v>
      </c>
      <c r="I84" s="301" t="s">
        <v>1044</v>
      </c>
      <c r="J84" s="301">
        <v>15</v>
      </c>
      <c r="K84" s="291"/>
    </row>
    <row r="85" s="1" customFormat="1" ht="15" customHeight="1">
      <c r="B85" s="300"/>
      <c r="C85" s="301" t="s">
        <v>1057</v>
      </c>
      <c r="D85" s="301"/>
      <c r="E85" s="301"/>
      <c r="F85" s="302" t="s">
        <v>1048</v>
      </c>
      <c r="G85" s="301"/>
      <c r="H85" s="301" t="s">
        <v>1058</v>
      </c>
      <c r="I85" s="301" t="s">
        <v>1044</v>
      </c>
      <c r="J85" s="301">
        <v>20</v>
      </c>
      <c r="K85" s="291"/>
    </row>
    <row r="86" s="1" customFormat="1" ht="15" customHeight="1">
      <c r="B86" s="300"/>
      <c r="C86" s="301" t="s">
        <v>1059</v>
      </c>
      <c r="D86" s="301"/>
      <c r="E86" s="301"/>
      <c r="F86" s="302" t="s">
        <v>1048</v>
      </c>
      <c r="G86" s="301"/>
      <c r="H86" s="301" t="s">
        <v>1060</v>
      </c>
      <c r="I86" s="301" t="s">
        <v>1044</v>
      </c>
      <c r="J86" s="301">
        <v>20</v>
      </c>
      <c r="K86" s="291"/>
    </row>
    <row r="87" s="1" customFormat="1" ht="15" customHeight="1">
      <c r="B87" s="300"/>
      <c r="C87" s="277" t="s">
        <v>1061</v>
      </c>
      <c r="D87" s="277"/>
      <c r="E87" s="277"/>
      <c r="F87" s="299" t="s">
        <v>1048</v>
      </c>
      <c r="G87" s="298"/>
      <c r="H87" s="277" t="s">
        <v>1062</v>
      </c>
      <c r="I87" s="277" t="s">
        <v>1044</v>
      </c>
      <c r="J87" s="277">
        <v>50</v>
      </c>
      <c r="K87" s="291"/>
    </row>
    <row r="88" s="1" customFormat="1" ht="15" customHeight="1">
      <c r="B88" s="300"/>
      <c r="C88" s="277" t="s">
        <v>1063</v>
      </c>
      <c r="D88" s="277"/>
      <c r="E88" s="277"/>
      <c r="F88" s="299" t="s">
        <v>1048</v>
      </c>
      <c r="G88" s="298"/>
      <c r="H88" s="277" t="s">
        <v>1064</v>
      </c>
      <c r="I88" s="277" t="s">
        <v>1044</v>
      </c>
      <c r="J88" s="277">
        <v>20</v>
      </c>
      <c r="K88" s="291"/>
    </row>
    <row r="89" s="1" customFormat="1" ht="15" customHeight="1">
      <c r="B89" s="300"/>
      <c r="C89" s="277" t="s">
        <v>1065</v>
      </c>
      <c r="D89" s="277"/>
      <c r="E89" s="277"/>
      <c r="F89" s="299" t="s">
        <v>1048</v>
      </c>
      <c r="G89" s="298"/>
      <c r="H89" s="277" t="s">
        <v>1066</v>
      </c>
      <c r="I89" s="277" t="s">
        <v>1044</v>
      </c>
      <c r="J89" s="277">
        <v>20</v>
      </c>
      <c r="K89" s="291"/>
    </row>
    <row r="90" s="1" customFormat="1" ht="15" customHeight="1">
      <c r="B90" s="300"/>
      <c r="C90" s="277" t="s">
        <v>1067</v>
      </c>
      <c r="D90" s="277"/>
      <c r="E90" s="277"/>
      <c r="F90" s="299" t="s">
        <v>1048</v>
      </c>
      <c r="G90" s="298"/>
      <c r="H90" s="277" t="s">
        <v>1068</v>
      </c>
      <c r="I90" s="277" t="s">
        <v>1044</v>
      </c>
      <c r="J90" s="277">
        <v>50</v>
      </c>
      <c r="K90" s="291"/>
    </row>
    <row r="91" s="1" customFormat="1" ht="15" customHeight="1">
      <c r="B91" s="300"/>
      <c r="C91" s="277" t="s">
        <v>1069</v>
      </c>
      <c r="D91" s="277"/>
      <c r="E91" s="277"/>
      <c r="F91" s="299" t="s">
        <v>1048</v>
      </c>
      <c r="G91" s="298"/>
      <c r="H91" s="277" t="s">
        <v>1069</v>
      </c>
      <c r="I91" s="277" t="s">
        <v>1044</v>
      </c>
      <c r="J91" s="277">
        <v>50</v>
      </c>
      <c r="K91" s="291"/>
    </row>
    <row r="92" s="1" customFormat="1" ht="15" customHeight="1">
      <c r="B92" s="300"/>
      <c r="C92" s="277" t="s">
        <v>1070</v>
      </c>
      <c r="D92" s="277"/>
      <c r="E92" s="277"/>
      <c r="F92" s="299" t="s">
        <v>1048</v>
      </c>
      <c r="G92" s="298"/>
      <c r="H92" s="277" t="s">
        <v>1071</v>
      </c>
      <c r="I92" s="277" t="s">
        <v>1044</v>
      </c>
      <c r="J92" s="277">
        <v>255</v>
      </c>
      <c r="K92" s="291"/>
    </row>
    <row r="93" s="1" customFormat="1" ht="15" customHeight="1">
      <c r="B93" s="300"/>
      <c r="C93" s="277" t="s">
        <v>1072</v>
      </c>
      <c r="D93" s="277"/>
      <c r="E93" s="277"/>
      <c r="F93" s="299" t="s">
        <v>1042</v>
      </c>
      <c r="G93" s="298"/>
      <c r="H93" s="277" t="s">
        <v>1073</v>
      </c>
      <c r="I93" s="277" t="s">
        <v>1074</v>
      </c>
      <c r="J93" s="277"/>
      <c r="K93" s="291"/>
    </row>
    <row r="94" s="1" customFormat="1" ht="15" customHeight="1">
      <c r="B94" s="300"/>
      <c r="C94" s="277" t="s">
        <v>1075</v>
      </c>
      <c r="D94" s="277"/>
      <c r="E94" s="277"/>
      <c r="F94" s="299" t="s">
        <v>1042</v>
      </c>
      <c r="G94" s="298"/>
      <c r="H94" s="277" t="s">
        <v>1076</v>
      </c>
      <c r="I94" s="277" t="s">
        <v>1077</v>
      </c>
      <c r="J94" s="277"/>
      <c r="K94" s="291"/>
    </row>
    <row r="95" s="1" customFormat="1" ht="15" customHeight="1">
      <c r="B95" s="300"/>
      <c r="C95" s="277" t="s">
        <v>1078</v>
      </c>
      <c r="D95" s="277"/>
      <c r="E95" s="277"/>
      <c r="F95" s="299" t="s">
        <v>1042</v>
      </c>
      <c r="G95" s="298"/>
      <c r="H95" s="277" t="s">
        <v>1078</v>
      </c>
      <c r="I95" s="277" t="s">
        <v>1077</v>
      </c>
      <c r="J95" s="277"/>
      <c r="K95" s="291"/>
    </row>
    <row r="96" s="1" customFormat="1" ht="15" customHeight="1">
      <c r="B96" s="300"/>
      <c r="C96" s="277" t="s">
        <v>38</v>
      </c>
      <c r="D96" s="277"/>
      <c r="E96" s="277"/>
      <c r="F96" s="299" t="s">
        <v>1042</v>
      </c>
      <c r="G96" s="298"/>
      <c r="H96" s="277" t="s">
        <v>1079</v>
      </c>
      <c r="I96" s="277" t="s">
        <v>1077</v>
      </c>
      <c r="J96" s="277"/>
      <c r="K96" s="291"/>
    </row>
    <row r="97" s="1" customFormat="1" ht="15" customHeight="1">
      <c r="B97" s="300"/>
      <c r="C97" s="277" t="s">
        <v>48</v>
      </c>
      <c r="D97" s="277"/>
      <c r="E97" s="277"/>
      <c r="F97" s="299" t="s">
        <v>1042</v>
      </c>
      <c r="G97" s="298"/>
      <c r="H97" s="277" t="s">
        <v>1080</v>
      </c>
      <c r="I97" s="277" t="s">
        <v>1077</v>
      </c>
      <c r="J97" s="277"/>
      <c r="K97" s="291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5"/>
      <c r="C100" s="285"/>
      <c r="D100" s="285"/>
      <c r="E100" s="285"/>
      <c r="F100" s="285"/>
      <c r="G100" s="285"/>
      <c r="H100" s="285"/>
      <c r="I100" s="285"/>
      <c r="J100" s="285"/>
      <c r="K100" s="285"/>
    </row>
    <row r="101" s="1" customFormat="1" ht="7.5" customHeight="1">
      <c r="B101" s="286"/>
      <c r="C101" s="287"/>
      <c r="D101" s="287"/>
      <c r="E101" s="287"/>
      <c r="F101" s="287"/>
      <c r="G101" s="287"/>
      <c r="H101" s="287"/>
      <c r="I101" s="287"/>
      <c r="J101" s="287"/>
      <c r="K101" s="288"/>
    </row>
    <row r="102" s="1" customFormat="1" ht="45" customHeight="1">
      <c r="B102" s="289"/>
      <c r="C102" s="290" t="s">
        <v>1081</v>
      </c>
      <c r="D102" s="290"/>
      <c r="E102" s="290"/>
      <c r="F102" s="290"/>
      <c r="G102" s="290"/>
      <c r="H102" s="290"/>
      <c r="I102" s="290"/>
      <c r="J102" s="290"/>
      <c r="K102" s="291"/>
    </row>
    <row r="103" s="1" customFormat="1" ht="17.25" customHeight="1">
      <c r="B103" s="289"/>
      <c r="C103" s="292" t="s">
        <v>1036</v>
      </c>
      <c r="D103" s="292"/>
      <c r="E103" s="292"/>
      <c r="F103" s="292" t="s">
        <v>1037</v>
      </c>
      <c r="G103" s="293"/>
      <c r="H103" s="292" t="s">
        <v>54</v>
      </c>
      <c r="I103" s="292" t="s">
        <v>57</v>
      </c>
      <c r="J103" s="292" t="s">
        <v>1038</v>
      </c>
      <c r="K103" s="291"/>
    </row>
    <row r="104" s="1" customFormat="1" ht="17.25" customHeight="1">
      <c r="B104" s="289"/>
      <c r="C104" s="294" t="s">
        <v>1039</v>
      </c>
      <c r="D104" s="294"/>
      <c r="E104" s="294"/>
      <c r="F104" s="295" t="s">
        <v>1040</v>
      </c>
      <c r="G104" s="296"/>
      <c r="H104" s="294"/>
      <c r="I104" s="294"/>
      <c r="J104" s="294" t="s">
        <v>1041</v>
      </c>
      <c r="K104" s="291"/>
    </row>
    <row r="105" s="1" customFormat="1" ht="5.25" customHeight="1">
      <c r="B105" s="289"/>
      <c r="C105" s="292"/>
      <c r="D105" s="292"/>
      <c r="E105" s="292"/>
      <c r="F105" s="292"/>
      <c r="G105" s="308"/>
      <c r="H105" s="292"/>
      <c r="I105" s="292"/>
      <c r="J105" s="292"/>
      <c r="K105" s="291"/>
    </row>
    <row r="106" s="1" customFormat="1" ht="15" customHeight="1">
      <c r="B106" s="289"/>
      <c r="C106" s="277" t="s">
        <v>53</v>
      </c>
      <c r="D106" s="297"/>
      <c r="E106" s="297"/>
      <c r="F106" s="299" t="s">
        <v>1042</v>
      </c>
      <c r="G106" s="308"/>
      <c r="H106" s="277" t="s">
        <v>1082</v>
      </c>
      <c r="I106" s="277" t="s">
        <v>1044</v>
      </c>
      <c r="J106" s="277">
        <v>20</v>
      </c>
      <c r="K106" s="291"/>
    </row>
    <row r="107" s="1" customFormat="1" ht="15" customHeight="1">
      <c r="B107" s="289"/>
      <c r="C107" s="277" t="s">
        <v>1045</v>
      </c>
      <c r="D107" s="277"/>
      <c r="E107" s="277"/>
      <c r="F107" s="299" t="s">
        <v>1042</v>
      </c>
      <c r="G107" s="277"/>
      <c r="H107" s="277" t="s">
        <v>1082</v>
      </c>
      <c r="I107" s="277" t="s">
        <v>1044</v>
      </c>
      <c r="J107" s="277">
        <v>120</v>
      </c>
      <c r="K107" s="291"/>
    </row>
    <row r="108" s="1" customFormat="1" ht="15" customHeight="1">
      <c r="B108" s="300"/>
      <c r="C108" s="277" t="s">
        <v>1047</v>
      </c>
      <c r="D108" s="277"/>
      <c r="E108" s="277"/>
      <c r="F108" s="299" t="s">
        <v>1048</v>
      </c>
      <c r="G108" s="277"/>
      <c r="H108" s="277" t="s">
        <v>1082</v>
      </c>
      <c r="I108" s="277" t="s">
        <v>1044</v>
      </c>
      <c r="J108" s="277">
        <v>50</v>
      </c>
      <c r="K108" s="291"/>
    </row>
    <row r="109" s="1" customFormat="1" ht="15" customHeight="1">
      <c r="B109" s="300"/>
      <c r="C109" s="277" t="s">
        <v>1050</v>
      </c>
      <c r="D109" s="277"/>
      <c r="E109" s="277"/>
      <c r="F109" s="299" t="s">
        <v>1042</v>
      </c>
      <c r="G109" s="277"/>
      <c r="H109" s="277" t="s">
        <v>1082</v>
      </c>
      <c r="I109" s="277" t="s">
        <v>1052</v>
      </c>
      <c r="J109" s="277"/>
      <c r="K109" s="291"/>
    </row>
    <row r="110" s="1" customFormat="1" ht="15" customHeight="1">
      <c r="B110" s="300"/>
      <c r="C110" s="277" t="s">
        <v>1061</v>
      </c>
      <c r="D110" s="277"/>
      <c r="E110" s="277"/>
      <c r="F110" s="299" t="s">
        <v>1048</v>
      </c>
      <c r="G110" s="277"/>
      <c r="H110" s="277" t="s">
        <v>1082</v>
      </c>
      <c r="I110" s="277" t="s">
        <v>1044</v>
      </c>
      <c r="J110" s="277">
        <v>50</v>
      </c>
      <c r="K110" s="291"/>
    </row>
    <row r="111" s="1" customFormat="1" ht="15" customHeight="1">
      <c r="B111" s="300"/>
      <c r="C111" s="277" t="s">
        <v>1069</v>
      </c>
      <c r="D111" s="277"/>
      <c r="E111" s="277"/>
      <c r="F111" s="299" t="s">
        <v>1048</v>
      </c>
      <c r="G111" s="277"/>
      <c r="H111" s="277" t="s">
        <v>1082</v>
      </c>
      <c r="I111" s="277" t="s">
        <v>1044</v>
      </c>
      <c r="J111" s="277">
        <v>50</v>
      </c>
      <c r="K111" s="291"/>
    </row>
    <row r="112" s="1" customFormat="1" ht="15" customHeight="1">
      <c r="B112" s="300"/>
      <c r="C112" s="277" t="s">
        <v>1067</v>
      </c>
      <c r="D112" s="277"/>
      <c r="E112" s="277"/>
      <c r="F112" s="299" t="s">
        <v>1048</v>
      </c>
      <c r="G112" s="277"/>
      <c r="H112" s="277" t="s">
        <v>1082</v>
      </c>
      <c r="I112" s="277" t="s">
        <v>1044</v>
      </c>
      <c r="J112" s="277">
        <v>50</v>
      </c>
      <c r="K112" s="291"/>
    </row>
    <row r="113" s="1" customFormat="1" ht="15" customHeight="1">
      <c r="B113" s="300"/>
      <c r="C113" s="277" t="s">
        <v>53</v>
      </c>
      <c r="D113" s="277"/>
      <c r="E113" s="277"/>
      <c r="F113" s="299" t="s">
        <v>1042</v>
      </c>
      <c r="G113" s="277"/>
      <c r="H113" s="277" t="s">
        <v>1083</v>
      </c>
      <c r="I113" s="277" t="s">
        <v>1044</v>
      </c>
      <c r="J113" s="277">
        <v>20</v>
      </c>
      <c r="K113" s="291"/>
    </row>
    <row r="114" s="1" customFormat="1" ht="15" customHeight="1">
      <c r="B114" s="300"/>
      <c r="C114" s="277" t="s">
        <v>1084</v>
      </c>
      <c r="D114" s="277"/>
      <c r="E114" s="277"/>
      <c r="F114" s="299" t="s">
        <v>1042</v>
      </c>
      <c r="G114" s="277"/>
      <c r="H114" s="277" t="s">
        <v>1085</v>
      </c>
      <c r="I114" s="277" t="s">
        <v>1044</v>
      </c>
      <c r="J114" s="277">
        <v>120</v>
      </c>
      <c r="K114" s="291"/>
    </row>
    <row r="115" s="1" customFormat="1" ht="15" customHeight="1">
      <c r="B115" s="300"/>
      <c r="C115" s="277" t="s">
        <v>38</v>
      </c>
      <c r="D115" s="277"/>
      <c r="E115" s="277"/>
      <c r="F115" s="299" t="s">
        <v>1042</v>
      </c>
      <c r="G115" s="277"/>
      <c r="H115" s="277" t="s">
        <v>1086</v>
      </c>
      <c r="I115" s="277" t="s">
        <v>1077</v>
      </c>
      <c r="J115" s="277"/>
      <c r="K115" s="291"/>
    </row>
    <row r="116" s="1" customFormat="1" ht="15" customHeight="1">
      <c r="B116" s="300"/>
      <c r="C116" s="277" t="s">
        <v>48</v>
      </c>
      <c r="D116" s="277"/>
      <c r="E116" s="277"/>
      <c r="F116" s="299" t="s">
        <v>1042</v>
      </c>
      <c r="G116" s="277"/>
      <c r="H116" s="277" t="s">
        <v>1087</v>
      </c>
      <c r="I116" s="277" t="s">
        <v>1077</v>
      </c>
      <c r="J116" s="277"/>
      <c r="K116" s="291"/>
    </row>
    <row r="117" s="1" customFormat="1" ht="15" customHeight="1">
      <c r="B117" s="300"/>
      <c r="C117" s="277" t="s">
        <v>57</v>
      </c>
      <c r="D117" s="277"/>
      <c r="E117" s="277"/>
      <c r="F117" s="299" t="s">
        <v>1042</v>
      </c>
      <c r="G117" s="277"/>
      <c r="H117" s="277" t="s">
        <v>1088</v>
      </c>
      <c r="I117" s="277" t="s">
        <v>1089</v>
      </c>
      <c r="J117" s="277"/>
      <c r="K117" s="291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274"/>
      <c r="D119" s="274"/>
      <c r="E119" s="274"/>
      <c r="F119" s="311"/>
      <c r="G119" s="274"/>
      <c r="H119" s="274"/>
      <c r="I119" s="274"/>
      <c r="J119" s="274"/>
      <c r="K119" s="310"/>
    </row>
    <row r="120" s="1" customFormat="1" ht="18.75" customHeight="1"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</row>
    <row r="121" s="1" customFormat="1" ht="7.5" customHeight="1">
      <c r="B121" s="312"/>
      <c r="C121" s="313"/>
      <c r="D121" s="313"/>
      <c r="E121" s="313"/>
      <c r="F121" s="313"/>
      <c r="G121" s="313"/>
      <c r="H121" s="313"/>
      <c r="I121" s="313"/>
      <c r="J121" s="313"/>
      <c r="K121" s="314"/>
    </row>
    <row r="122" s="1" customFormat="1" ht="45" customHeight="1">
      <c r="B122" s="315"/>
      <c r="C122" s="268" t="s">
        <v>1090</v>
      </c>
      <c r="D122" s="268"/>
      <c r="E122" s="268"/>
      <c r="F122" s="268"/>
      <c r="G122" s="268"/>
      <c r="H122" s="268"/>
      <c r="I122" s="268"/>
      <c r="J122" s="268"/>
      <c r="K122" s="316"/>
    </row>
    <row r="123" s="1" customFormat="1" ht="17.25" customHeight="1">
      <c r="B123" s="317"/>
      <c r="C123" s="292" t="s">
        <v>1036</v>
      </c>
      <c r="D123" s="292"/>
      <c r="E123" s="292"/>
      <c r="F123" s="292" t="s">
        <v>1037</v>
      </c>
      <c r="G123" s="293"/>
      <c r="H123" s="292" t="s">
        <v>54</v>
      </c>
      <c r="I123" s="292" t="s">
        <v>57</v>
      </c>
      <c r="J123" s="292" t="s">
        <v>1038</v>
      </c>
      <c r="K123" s="318"/>
    </row>
    <row r="124" s="1" customFormat="1" ht="17.25" customHeight="1">
      <c r="B124" s="317"/>
      <c r="C124" s="294" t="s">
        <v>1039</v>
      </c>
      <c r="D124" s="294"/>
      <c r="E124" s="294"/>
      <c r="F124" s="295" t="s">
        <v>1040</v>
      </c>
      <c r="G124" s="296"/>
      <c r="H124" s="294"/>
      <c r="I124" s="294"/>
      <c r="J124" s="294" t="s">
        <v>1041</v>
      </c>
      <c r="K124" s="318"/>
    </row>
    <row r="125" s="1" customFormat="1" ht="5.25" customHeight="1">
      <c r="B125" s="319"/>
      <c r="C125" s="297"/>
      <c r="D125" s="297"/>
      <c r="E125" s="297"/>
      <c r="F125" s="297"/>
      <c r="G125" s="277"/>
      <c r="H125" s="297"/>
      <c r="I125" s="297"/>
      <c r="J125" s="297"/>
      <c r="K125" s="320"/>
    </row>
    <row r="126" s="1" customFormat="1" ht="15" customHeight="1">
      <c r="B126" s="319"/>
      <c r="C126" s="277" t="s">
        <v>1045</v>
      </c>
      <c r="D126" s="297"/>
      <c r="E126" s="297"/>
      <c r="F126" s="299" t="s">
        <v>1042</v>
      </c>
      <c r="G126" s="277"/>
      <c r="H126" s="277" t="s">
        <v>1082</v>
      </c>
      <c r="I126" s="277" t="s">
        <v>1044</v>
      </c>
      <c r="J126" s="277">
        <v>120</v>
      </c>
      <c r="K126" s="321"/>
    </row>
    <row r="127" s="1" customFormat="1" ht="15" customHeight="1">
      <c r="B127" s="319"/>
      <c r="C127" s="277" t="s">
        <v>1091</v>
      </c>
      <c r="D127" s="277"/>
      <c r="E127" s="277"/>
      <c r="F127" s="299" t="s">
        <v>1042</v>
      </c>
      <c r="G127" s="277"/>
      <c r="H127" s="277" t="s">
        <v>1092</v>
      </c>
      <c r="I127" s="277" t="s">
        <v>1044</v>
      </c>
      <c r="J127" s="277" t="s">
        <v>1093</v>
      </c>
      <c r="K127" s="321"/>
    </row>
    <row r="128" s="1" customFormat="1" ht="15" customHeight="1">
      <c r="B128" s="319"/>
      <c r="C128" s="277" t="s">
        <v>83</v>
      </c>
      <c r="D128" s="277"/>
      <c r="E128" s="277"/>
      <c r="F128" s="299" t="s">
        <v>1042</v>
      </c>
      <c r="G128" s="277"/>
      <c r="H128" s="277" t="s">
        <v>1094</v>
      </c>
      <c r="I128" s="277" t="s">
        <v>1044</v>
      </c>
      <c r="J128" s="277" t="s">
        <v>1093</v>
      </c>
      <c r="K128" s="321"/>
    </row>
    <row r="129" s="1" customFormat="1" ht="15" customHeight="1">
      <c r="B129" s="319"/>
      <c r="C129" s="277" t="s">
        <v>1053</v>
      </c>
      <c r="D129" s="277"/>
      <c r="E129" s="277"/>
      <c r="F129" s="299" t="s">
        <v>1048</v>
      </c>
      <c r="G129" s="277"/>
      <c r="H129" s="277" t="s">
        <v>1054</v>
      </c>
      <c r="I129" s="277" t="s">
        <v>1044</v>
      </c>
      <c r="J129" s="277">
        <v>15</v>
      </c>
      <c r="K129" s="321"/>
    </row>
    <row r="130" s="1" customFormat="1" ht="15" customHeight="1">
      <c r="B130" s="319"/>
      <c r="C130" s="301" t="s">
        <v>1055</v>
      </c>
      <c r="D130" s="301"/>
      <c r="E130" s="301"/>
      <c r="F130" s="302" t="s">
        <v>1048</v>
      </c>
      <c r="G130" s="301"/>
      <c r="H130" s="301" t="s">
        <v>1056</v>
      </c>
      <c r="I130" s="301" t="s">
        <v>1044</v>
      </c>
      <c r="J130" s="301">
        <v>15</v>
      </c>
      <c r="K130" s="321"/>
    </row>
    <row r="131" s="1" customFormat="1" ht="15" customHeight="1">
      <c r="B131" s="319"/>
      <c r="C131" s="301" t="s">
        <v>1057</v>
      </c>
      <c r="D131" s="301"/>
      <c r="E131" s="301"/>
      <c r="F131" s="302" t="s">
        <v>1048</v>
      </c>
      <c r="G131" s="301"/>
      <c r="H131" s="301" t="s">
        <v>1058</v>
      </c>
      <c r="I131" s="301" t="s">
        <v>1044</v>
      </c>
      <c r="J131" s="301">
        <v>20</v>
      </c>
      <c r="K131" s="321"/>
    </row>
    <row r="132" s="1" customFormat="1" ht="15" customHeight="1">
      <c r="B132" s="319"/>
      <c r="C132" s="301" t="s">
        <v>1059</v>
      </c>
      <c r="D132" s="301"/>
      <c r="E132" s="301"/>
      <c r="F132" s="302" t="s">
        <v>1048</v>
      </c>
      <c r="G132" s="301"/>
      <c r="H132" s="301" t="s">
        <v>1060</v>
      </c>
      <c r="I132" s="301" t="s">
        <v>1044</v>
      </c>
      <c r="J132" s="301">
        <v>20</v>
      </c>
      <c r="K132" s="321"/>
    </row>
    <row r="133" s="1" customFormat="1" ht="15" customHeight="1">
      <c r="B133" s="319"/>
      <c r="C133" s="277" t="s">
        <v>1047</v>
      </c>
      <c r="D133" s="277"/>
      <c r="E133" s="277"/>
      <c r="F133" s="299" t="s">
        <v>1048</v>
      </c>
      <c r="G133" s="277"/>
      <c r="H133" s="277" t="s">
        <v>1082</v>
      </c>
      <c r="I133" s="277" t="s">
        <v>1044</v>
      </c>
      <c r="J133" s="277">
        <v>50</v>
      </c>
      <c r="K133" s="321"/>
    </row>
    <row r="134" s="1" customFormat="1" ht="15" customHeight="1">
      <c r="B134" s="319"/>
      <c r="C134" s="277" t="s">
        <v>1061</v>
      </c>
      <c r="D134" s="277"/>
      <c r="E134" s="277"/>
      <c r="F134" s="299" t="s">
        <v>1048</v>
      </c>
      <c r="G134" s="277"/>
      <c r="H134" s="277" t="s">
        <v>1082</v>
      </c>
      <c r="I134" s="277" t="s">
        <v>1044</v>
      </c>
      <c r="J134" s="277">
        <v>50</v>
      </c>
      <c r="K134" s="321"/>
    </row>
    <row r="135" s="1" customFormat="1" ht="15" customHeight="1">
      <c r="B135" s="319"/>
      <c r="C135" s="277" t="s">
        <v>1067</v>
      </c>
      <c r="D135" s="277"/>
      <c r="E135" s="277"/>
      <c r="F135" s="299" t="s">
        <v>1048</v>
      </c>
      <c r="G135" s="277"/>
      <c r="H135" s="277" t="s">
        <v>1082</v>
      </c>
      <c r="I135" s="277" t="s">
        <v>1044</v>
      </c>
      <c r="J135" s="277">
        <v>50</v>
      </c>
      <c r="K135" s="321"/>
    </row>
    <row r="136" s="1" customFormat="1" ht="15" customHeight="1">
      <c r="B136" s="319"/>
      <c r="C136" s="277" t="s">
        <v>1069</v>
      </c>
      <c r="D136" s="277"/>
      <c r="E136" s="277"/>
      <c r="F136" s="299" t="s">
        <v>1048</v>
      </c>
      <c r="G136" s="277"/>
      <c r="H136" s="277" t="s">
        <v>1082</v>
      </c>
      <c r="I136" s="277" t="s">
        <v>1044</v>
      </c>
      <c r="J136" s="277">
        <v>50</v>
      </c>
      <c r="K136" s="321"/>
    </row>
    <row r="137" s="1" customFormat="1" ht="15" customHeight="1">
      <c r="B137" s="319"/>
      <c r="C137" s="277" t="s">
        <v>1070</v>
      </c>
      <c r="D137" s="277"/>
      <c r="E137" s="277"/>
      <c r="F137" s="299" t="s">
        <v>1048</v>
      </c>
      <c r="G137" s="277"/>
      <c r="H137" s="277" t="s">
        <v>1095</v>
      </c>
      <c r="I137" s="277" t="s">
        <v>1044</v>
      </c>
      <c r="J137" s="277">
        <v>255</v>
      </c>
      <c r="K137" s="321"/>
    </row>
    <row r="138" s="1" customFormat="1" ht="15" customHeight="1">
      <c r="B138" s="319"/>
      <c r="C138" s="277" t="s">
        <v>1072</v>
      </c>
      <c r="D138" s="277"/>
      <c r="E138" s="277"/>
      <c r="F138" s="299" t="s">
        <v>1042</v>
      </c>
      <c r="G138" s="277"/>
      <c r="H138" s="277" t="s">
        <v>1096</v>
      </c>
      <c r="I138" s="277" t="s">
        <v>1074</v>
      </c>
      <c r="J138" s="277"/>
      <c r="K138" s="321"/>
    </row>
    <row r="139" s="1" customFormat="1" ht="15" customHeight="1">
      <c r="B139" s="319"/>
      <c r="C139" s="277" t="s">
        <v>1075</v>
      </c>
      <c r="D139" s="277"/>
      <c r="E139" s="277"/>
      <c r="F139" s="299" t="s">
        <v>1042</v>
      </c>
      <c r="G139" s="277"/>
      <c r="H139" s="277" t="s">
        <v>1097</v>
      </c>
      <c r="I139" s="277" t="s">
        <v>1077</v>
      </c>
      <c r="J139" s="277"/>
      <c r="K139" s="321"/>
    </row>
    <row r="140" s="1" customFormat="1" ht="15" customHeight="1">
      <c r="B140" s="319"/>
      <c r="C140" s="277" t="s">
        <v>1078</v>
      </c>
      <c r="D140" s="277"/>
      <c r="E140" s="277"/>
      <c r="F140" s="299" t="s">
        <v>1042</v>
      </c>
      <c r="G140" s="277"/>
      <c r="H140" s="277" t="s">
        <v>1078</v>
      </c>
      <c r="I140" s="277" t="s">
        <v>1077</v>
      </c>
      <c r="J140" s="277"/>
      <c r="K140" s="321"/>
    </row>
    <row r="141" s="1" customFormat="1" ht="15" customHeight="1">
      <c r="B141" s="319"/>
      <c r="C141" s="277" t="s">
        <v>38</v>
      </c>
      <c r="D141" s="277"/>
      <c r="E141" s="277"/>
      <c r="F141" s="299" t="s">
        <v>1042</v>
      </c>
      <c r="G141" s="277"/>
      <c r="H141" s="277" t="s">
        <v>1098</v>
      </c>
      <c r="I141" s="277" t="s">
        <v>1077</v>
      </c>
      <c r="J141" s="277"/>
      <c r="K141" s="321"/>
    </row>
    <row r="142" s="1" customFormat="1" ht="15" customHeight="1">
      <c r="B142" s="319"/>
      <c r="C142" s="277" t="s">
        <v>1099</v>
      </c>
      <c r="D142" s="277"/>
      <c r="E142" s="277"/>
      <c r="F142" s="299" t="s">
        <v>1042</v>
      </c>
      <c r="G142" s="277"/>
      <c r="H142" s="277" t="s">
        <v>1100</v>
      </c>
      <c r="I142" s="277" t="s">
        <v>1077</v>
      </c>
      <c r="J142" s="277"/>
      <c r="K142" s="321"/>
    </row>
    <row r="143" s="1" customFormat="1" ht="15" customHeight="1">
      <c r="B143" s="322"/>
      <c r="C143" s="323"/>
      <c r="D143" s="323"/>
      <c r="E143" s="323"/>
      <c r="F143" s="323"/>
      <c r="G143" s="323"/>
      <c r="H143" s="323"/>
      <c r="I143" s="323"/>
      <c r="J143" s="323"/>
      <c r="K143" s="324"/>
    </row>
    <row r="144" s="1" customFormat="1" ht="18.75" customHeight="1">
      <c r="B144" s="274"/>
      <c r="C144" s="274"/>
      <c r="D144" s="274"/>
      <c r="E144" s="274"/>
      <c r="F144" s="311"/>
      <c r="G144" s="274"/>
      <c r="H144" s="274"/>
      <c r="I144" s="274"/>
      <c r="J144" s="274"/>
      <c r="K144" s="274"/>
    </row>
    <row r="145" s="1" customFormat="1" ht="18.75" customHeight="1">
      <c r="B145" s="285"/>
      <c r="C145" s="285"/>
      <c r="D145" s="285"/>
      <c r="E145" s="285"/>
      <c r="F145" s="285"/>
      <c r="G145" s="285"/>
      <c r="H145" s="285"/>
      <c r="I145" s="285"/>
      <c r="J145" s="285"/>
      <c r="K145" s="285"/>
    </row>
    <row r="146" s="1" customFormat="1" ht="7.5" customHeight="1">
      <c r="B146" s="286"/>
      <c r="C146" s="287"/>
      <c r="D146" s="287"/>
      <c r="E146" s="287"/>
      <c r="F146" s="287"/>
      <c r="G146" s="287"/>
      <c r="H146" s="287"/>
      <c r="I146" s="287"/>
      <c r="J146" s="287"/>
      <c r="K146" s="288"/>
    </row>
    <row r="147" s="1" customFormat="1" ht="45" customHeight="1">
      <c r="B147" s="289"/>
      <c r="C147" s="290" t="s">
        <v>1101</v>
      </c>
      <c r="D147" s="290"/>
      <c r="E147" s="290"/>
      <c r="F147" s="290"/>
      <c r="G147" s="290"/>
      <c r="H147" s="290"/>
      <c r="I147" s="290"/>
      <c r="J147" s="290"/>
      <c r="K147" s="291"/>
    </row>
    <row r="148" s="1" customFormat="1" ht="17.25" customHeight="1">
      <c r="B148" s="289"/>
      <c r="C148" s="292" t="s">
        <v>1036</v>
      </c>
      <c r="D148" s="292"/>
      <c r="E148" s="292"/>
      <c r="F148" s="292" t="s">
        <v>1037</v>
      </c>
      <c r="G148" s="293"/>
      <c r="H148" s="292" t="s">
        <v>54</v>
      </c>
      <c r="I148" s="292" t="s">
        <v>57</v>
      </c>
      <c r="J148" s="292" t="s">
        <v>1038</v>
      </c>
      <c r="K148" s="291"/>
    </row>
    <row r="149" s="1" customFormat="1" ht="17.25" customHeight="1">
      <c r="B149" s="289"/>
      <c r="C149" s="294" t="s">
        <v>1039</v>
      </c>
      <c r="D149" s="294"/>
      <c r="E149" s="294"/>
      <c r="F149" s="295" t="s">
        <v>1040</v>
      </c>
      <c r="G149" s="296"/>
      <c r="H149" s="294"/>
      <c r="I149" s="294"/>
      <c r="J149" s="294" t="s">
        <v>1041</v>
      </c>
      <c r="K149" s="291"/>
    </row>
    <row r="150" s="1" customFormat="1" ht="5.25" customHeight="1">
      <c r="B150" s="300"/>
      <c r="C150" s="297"/>
      <c r="D150" s="297"/>
      <c r="E150" s="297"/>
      <c r="F150" s="297"/>
      <c r="G150" s="298"/>
      <c r="H150" s="297"/>
      <c r="I150" s="297"/>
      <c r="J150" s="297"/>
      <c r="K150" s="321"/>
    </row>
    <row r="151" s="1" customFormat="1" ht="15" customHeight="1">
      <c r="B151" s="300"/>
      <c r="C151" s="325" t="s">
        <v>1045</v>
      </c>
      <c r="D151" s="277"/>
      <c r="E151" s="277"/>
      <c r="F151" s="326" t="s">
        <v>1042</v>
      </c>
      <c r="G151" s="277"/>
      <c r="H151" s="325" t="s">
        <v>1082</v>
      </c>
      <c r="I151" s="325" t="s">
        <v>1044</v>
      </c>
      <c r="J151" s="325">
        <v>120</v>
      </c>
      <c r="K151" s="321"/>
    </row>
    <row r="152" s="1" customFormat="1" ht="15" customHeight="1">
      <c r="B152" s="300"/>
      <c r="C152" s="325" t="s">
        <v>1091</v>
      </c>
      <c r="D152" s="277"/>
      <c r="E152" s="277"/>
      <c r="F152" s="326" t="s">
        <v>1042</v>
      </c>
      <c r="G152" s="277"/>
      <c r="H152" s="325" t="s">
        <v>1102</v>
      </c>
      <c r="I152" s="325" t="s">
        <v>1044</v>
      </c>
      <c r="J152" s="325" t="s">
        <v>1093</v>
      </c>
      <c r="K152" s="321"/>
    </row>
    <row r="153" s="1" customFormat="1" ht="15" customHeight="1">
      <c r="B153" s="300"/>
      <c r="C153" s="325" t="s">
        <v>83</v>
      </c>
      <c r="D153" s="277"/>
      <c r="E153" s="277"/>
      <c r="F153" s="326" t="s">
        <v>1042</v>
      </c>
      <c r="G153" s="277"/>
      <c r="H153" s="325" t="s">
        <v>1103</v>
      </c>
      <c r="I153" s="325" t="s">
        <v>1044</v>
      </c>
      <c r="J153" s="325" t="s">
        <v>1093</v>
      </c>
      <c r="K153" s="321"/>
    </row>
    <row r="154" s="1" customFormat="1" ht="15" customHeight="1">
      <c r="B154" s="300"/>
      <c r="C154" s="325" t="s">
        <v>1047</v>
      </c>
      <c r="D154" s="277"/>
      <c r="E154" s="277"/>
      <c r="F154" s="326" t="s">
        <v>1048</v>
      </c>
      <c r="G154" s="277"/>
      <c r="H154" s="325" t="s">
        <v>1082</v>
      </c>
      <c r="I154" s="325" t="s">
        <v>1044</v>
      </c>
      <c r="J154" s="325">
        <v>50</v>
      </c>
      <c r="K154" s="321"/>
    </row>
    <row r="155" s="1" customFormat="1" ht="15" customHeight="1">
      <c r="B155" s="300"/>
      <c r="C155" s="325" t="s">
        <v>1050</v>
      </c>
      <c r="D155" s="277"/>
      <c r="E155" s="277"/>
      <c r="F155" s="326" t="s">
        <v>1042</v>
      </c>
      <c r="G155" s="277"/>
      <c r="H155" s="325" t="s">
        <v>1082</v>
      </c>
      <c r="I155" s="325" t="s">
        <v>1052</v>
      </c>
      <c r="J155" s="325"/>
      <c r="K155" s="321"/>
    </row>
    <row r="156" s="1" customFormat="1" ht="15" customHeight="1">
      <c r="B156" s="300"/>
      <c r="C156" s="325" t="s">
        <v>1061</v>
      </c>
      <c r="D156" s="277"/>
      <c r="E156" s="277"/>
      <c r="F156" s="326" t="s">
        <v>1048</v>
      </c>
      <c r="G156" s="277"/>
      <c r="H156" s="325" t="s">
        <v>1082</v>
      </c>
      <c r="I156" s="325" t="s">
        <v>1044</v>
      </c>
      <c r="J156" s="325">
        <v>50</v>
      </c>
      <c r="K156" s="321"/>
    </row>
    <row r="157" s="1" customFormat="1" ht="15" customHeight="1">
      <c r="B157" s="300"/>
      <c r="C157" s="325" t="s">
        <v>1069</v>
      </c>
      <c r="D157" s="277"/>
      <c r="E157" s="277"/>
      <c r="F157" s="326" t="s">
        <v>1048</v>
      </c>
      <c r="G157" s="277"/>
      <c r="H157" s="325" t="s">
        <v>1082</v>
      </c>
      <c r="I157" s="325" t="s">
        <v>1044</v>
      </c>
      <c r="J157" s="325">
        <v>50</v>
      </c>
      <c r="K157" s="321"/>
    </row>
    <row r="158" s="1" customFormat="1" ht="15" customHeight="1">
      <c r="B158" s="300"/>
      <c r="C158" s="325" t="s">
        <v>1067</v>
      </c>
      <c r="D158" s="277"/>
      <c r="E158" s="277"/>
      <c r="F158" s="326" t="s">
        <v>1048</v>
      </c>
      <c r="G158" s="277"/>
      <c r="H158" s="325" t="s">
        <v>1082</v>
      </c>
      <c r="I158" s="325" t="s">
        <v>1044</v>
      </c>
      <c r="J158" s="325">
        <v>50</v>
      </c>
      <c r="K158" s="321"/>
    </row>
    <row r="159" s="1" customFormat="1" ht="15" customHeight="1">
      <c r="B159" s="300"/>
      <c r="C159" s="325" t="s">
        <v>91</v>
      </c>
      <c r="D159" s="277"/>
      <c r="E159" s="277"/>
      <c r="F159" s="326" t="s">
        <v>1042</v>
      </c>
      <c r="G159" s="277"/>
      <c r="H159" s="325" t="s">
        <v>1104</v>
      </c>
      <c r="I159" s="325" t="s">
        <v>1044</v>
      </c>
      <c r="J159" s="325" t="s">
        <v>1105</v>
      </c>
      <c r="K159" s="321"/>
    </row>
    <row r="160" s="1" customFormat="1" ht="15" customHeight="1">
      <c r="B160" s="300"/>
      <c r="C160" s="325" t="s">
        <v>1106</v>
      </c>
      <c r="D160" s="277"/>
      <c r="E160" s="277"/>
      <c r="F160" s="326" t="s">
        <v>1042</v>
      </c>
      <c r="G160" s="277"/>
      <c r="H160" s="325" t="s">
        <v>1107</v>
      </c>
      <c r="I160" s="325" t="s">
        <v>1077</v>
      </c>
      <c r="J160" s="325"/>
      <c r="K160" s="321"/>
    </row>
    <row r="161" s="1" customFormat="1" ht="15" customHeight="1">
      <c r="B161" s="327"/>
      <c r="C161" s="309"/>
      <c r="D161" s="309"/>
      <c r="E161" s="309"/>
      <c r="F161" s="309"/>
      <c r="G161" s="309"/>
      <c r="H161" s="309"/>
      <c r="I161" s="309"/>
      <c r="J161" s="309"/>
      <c r="K161" s="328"/>
    </row>
    <row r="162" s="1" customFormat="1" ht="18.75" customHeight="1">
      <c r="B162" s="274"/>
      <c r="C162" s="277"/>
      <c r="D162" s="277"/>
      <c r="E162" s="277"/>
      <c r="F162" s="299"/>
      <c r="G162" s="277"/>
      <c r="H162" s="277"/>
      <c r="I162" s="277"/>
      <c r="J162" s="277"/>
      <c r="K162" s="274"/>
    </row>
    <row r="163" s="1" customFormat="1" ht="18.75" customHeight="1">
      <c r="B163" s="285"/>
      <c r="C163" s="285"/>
      <c r="D163" s="285"/>
      <c r="E163" s="285"/>
      <c r="F163" s="285"/>
      <c r="G163" s="285"/>
      <c r="H163" s="285"/>
      <c r="I163" s="285"/>
      <c r="J163" s="285"/>
      <c r="K163" s="285"/>
    </row>
    <row r="164" s="1" customFormat="1" ht="7.5" customHeight="1">
      <c r="B164" s="264"/>
      <c r="C164" s="265"/>
      <c r="D164" s="265"/>
      <c r="E164" s="265"/>
      <c r="F164" s="265"/>
      <c r="G164" s="265"/>
      <c r="H164" s="265"/>
      <c r="I164" s="265"/>
      <c r="J164" s="265"/>
      <c r="K164" s="266"/>
    </row>
    <row r="165" s="1" customFormat="1" ht="45" customHeight="1">
      <c r="B165" s="267"/>
      <c r="C165" s="268" t="s">
        <v>1108</v>
      </c>
      <c r="D165" s="268"/>
      <c r="E165" s="268"/>
      <c r="F165" s="268"/>
      <c r="G165" s="268"/>
      <c r="H165" s="268"/>
      <c r="I165" s="268"/>
      <c r="J165" s="268"/>
      <c r="K165" s="269"/>
    </row>
    <row r="166" s="1" customFormat="1" ht="17.25" customHeight="1">
      <c r="B166" s="267"/>
      <c r="C166" s="292" t="s">
        <v>1036</v>
      </c>
      <c r="D166" s="292"/>
      <c r="E166" s="292"/>
      <c r="F166" s="292" t="s">
        <v>1037</v>
      </c>
      <c r="G166" s="329"/>
      <c r="H166" s="330" t="s">
        <v>54</v>
      </c>
      <c r="I166" s="330" t="s">
        <v>57</v>
      </c>
      <c r="J166" s="292" t="s">
        <v>1038</v>
      </c>
      <c r="K166" s="269"/>
    </row>
    <row r="167" s="1" customFormat="1" ht="17.25" customHeight="1">
      <c r="B167" s="270"/>
      <c r="C167" s="294" t="s">
        <v>1039</v>
      </c>
      <c r="D167" s="294"/>
      <c r="E167" s="294"/>
      <c r="F167" s="295" t="s">
        <v>1040</v>
      </c>
      <c r="G167" s="331"/>
      <c r="H167" s="332"/>
      <c r="I167" s="332"/>
      <c r="J167" s="294" t="s">
        <v>1041</v>
      </c>
      <c r="K167" s="272"/>
    </row>
    <row r="168" s="1" customFormat="1" ht="5.25" customHeight="1">
      <c r="B168" s="300"/>
      <c r="C168" s="297"/>
      <c r="D168" s="297"/>
      <c r="E168" s="297"/>
      <c r="F168" s="297"/>
      <c r="G168" s="298"/>
      <c r="H168" s="297"/>
      <c r="I168" s="297"/>
      <c r="J168" s="297"/>
      <c r="K168" s="321"/>
    </row>
    <row r="169" s="1" customFormat="1" ht="15" customHeight="1">
      <c r="B169" s="300"/>
      <c r="C169" s="277" t="s">
        <v>1045</v>
      </c>
      <c r="D169" s="277"/>
      <c r="E169" s="277"/>
      <c r="F169" s="299" t="s">
        <v>1042</v>
      </c>
      <c r="G169" s="277"/>
      <c r="H169" s="277" t="s">
        <v>1082</v>
      </c>
      <c r="I169" s="277" t="s">
        <v>1044</v>
      </c>
      <c r="J169" s="277">
        <v>120</v>
      </c>
      <c r="K169" s="321"/>
    </row>
    <row r="170" s="1" customFormat="1" ht="15" customHeight="1">
      <c r="B170" s="300"/>
      <c r="C170" s="277" t="s">
        <v>1091</v>
      </c>
      <c r="D170" s="277"/>
      <c r="E170" s="277"/>
      <c r="F170" s="299" t="s">
        <v>1042</v>
      </c>
      <c r="G170" s="277"/>
      <c r="H170" s="277" t="s">
        <v>1092</v>
      </c>
      <c r="I170" s="277" t="s">
        <v>1044</v>
      </c>
      <c r="J170" s="277" t="s">
        <v>1093</v>
      </c>
      <c r="K170" s="321"/>
    </row>
    <row r="171" s="1" customFormat="1" ht="15" customHeight="1">
      <c r="B171" s="300"/>
      <c r="C171" s="277" t="s">
        <v>83</v>
      </c>
      <c r="D171" s="277"/>
      <c r="E171" s="277"/>
      <c r="F171" s="299" t="s">
        <v>1042</v>
      </c>
      <c r="G171" s="277"/>
      <c r="H171" s="277" t="s">
        <v>1109</v>
      </c>
      <c r="I171" s="277" t="s">
        <v>1044</v>
      </c>
      <c r="J171" s="277" t="s">
        <v>1093</v>
      </c>
      <c r="K171" s="321"/>
    </row>
    <row r="172" s="1" customFormat="1" ht="15" customHeight="1">
      <c r="B172" s="300"/>
      <c r="C172" s="277" t="s">
        <v>1047</v>
      </c>
      <c r="D172" s="277"/>
      <c r="E172" s="277"/>
      <c r="F172" s="299" t="s">
        <v>1048</v>
      </c>
      <c r="G172" s="277"/>
      <c r="H172" s="277" t="s">
        <v>1109</v>
      </c>
      <c r="I172" s="277" t="s">
        <v>1044</v>
      </c>
      <c r="J172" s="277">
        <v>50</v>
      </c>
      <c r="K172" s="321"/>
    </row>
    <row r="173" s="1" customFormat="1" ht="15" customHeight="1">
      <c r="B173" s="300"/>
      <c r="C173" s="277" t="s">
        <v>1050</v>
      </c>
      <c r="D173" s="277"/>
      <c r="E173" s="277"/>
      <c r="F173" s="299" t="s">
        <v>1042</v>
      </c>
      <c r="G173" s="277"/>
      <c r="H173" s="277" t="s">
        <v>1109</v>
      </c>
      <c r="I173" s="277" t="s">
        <v>1052</v>
      </c>
      <c r="J173" s="277"/>
      <c r="K173" s="321"/>
    </row>
    <row r="174" s="1" customFormat="1" ht="15" customHeight="1">
      <c r="B174" s="300"/>
      <c r="C174" s="277" t="s">
        <v>1061</v>
      </c>
      <c r="D174" s="277"/>
      <c r="E174" s="277"/>
      <c r="F174" s="299" t="s">
        <v>1048</v>
      </c>
      <c r="G174" s="277"/>
      <c r="H174" s="277" t="s">
        <v>1109</v>
      </c>
      <c r="I174" s="277" t="s">
        <v>1044</v>
      </c>
      <c r="J174" s="277">
        <v>50</v>
      </c>
      <c r="K174" s="321"/>
    </row>
    <row r="175" s="1" customFormat="1" ht="15" customHeight="1">
      <c r="B175" s="300"/>
      <c r="C175" s="277" t="s">
        <v>1069</v>
      </c>
      <c r="D175" s="277"/>
      <c r="E175" s="277"/>
      <c r="F175" s="299" t="s">
        <v>1048</v>
      </c>
      <c r="G175" s="277"/>
      <c r="H175" s="277" t="s">
        <v>1109</v>
      </c>
      <c r="I175" s="277" t="s">
        <v>1044</v>
      </c>
      <c r="J175" s="277">
        <v>50</v>
      </c>
      <c r="K175" s="321"/>
    </row>
    <row r="176" s="1" customFormat="1" ht="15" customHeight="1">
      <c r="B176" s="300"/>
      <c r="C176" s="277" t="s">
        <v>1067</v>
      </c>
      <c r="D176" s="277"/>
      <c r="E176" s="277"/>
      <c r="F176" s="299" t="s">
        <v>1048</v>
      </c>
      <c r="G176" s="277"/>
      <c r="H176" s="277" t="s">
        <v>1109</v>
      </c>
      <c r="I176" s="277" t="s">
        <v>1044</v>
      </c>
      <c r="J176" s="277">
        <v>50</v>
      </c>
      <c r="K176" s="321"/>
    </row>
    <row r="177" s="1" customFormat="1" ht="15" customHeight="1">
      <c r="B177" s="300"/>
      <c r="C177" s="277" t="s">
        <v>107</v>
      </c>
      <c r="D177" s="277"/>
      <c r="E177" s="277"/>
      <c r="F177" s="299" t="s">
        <v>1042</v>
      </c>
      <c r="G177" s="277"/>
      <c r="H177" s="277" t="s">
        <v>1110</v>
      </c>
      <c r="I177" s="277" t="s">
        <v>1111</v>
      </c>
      <c r="J177" s="277"/>
      <c r="K177" s="321"/>
    </row>
    <row r="178" s="1" customFormat="1" ht="15" customHeight="1">
      <c r="B178" s="300"/>
      <c r="C178" s="277" t="s">
        <v>57</v>
      </c>
      <c r="D178" s="277"/>
      <c r="E178" s="277"/>
      <c r="F178" s="299" t="s">
        <v>1042</v>
      </c>
      <c r="G178" s="277"/>
      <c r="H178" s="277" t="s">
        <v>1112</v>
      </c>
      <c r="I178" s="277" t="s">
        <v>1113</v>
      </c>
      <c r="J178" s="277">
        <v>1</v>
      </c>
      <c r="K178" s="321"/>
    </row>
    <row r="179" s="1" customFormat="1" ht="15" customHeight="1">
      <c r="B179" s="300"/>
      <c r="C179" s="277" t="s">
        <v>53</v>
      </c>
      <c r="D179" s="277"/>
      <c r="E179" s="277"/>
      <c r="F179" s="299" t="s">
        <v>1042</v>
      </c>
      <c r="G179" s="277"/>
      <c r="H179" s="277" t="s">
        <v>1114</v>
      </c>
      <c r="I179" s="277" t="s">
        <v>1044</v>
      </c>
      <c r="J179" s="277">
        <v>20</v>
      </c>
      <c r="K179" s="321"/>
    </row>
    <row r="180" s="1" customFormat="1" ht="15" customHeight="1">
      <c r="B180" s="300"/>
      <c r="C180" s="277" t="s">
        <v>54</v>
      </c>
      <c r="D180" s="277"/>
      <c r="E180" s="277"/>
      <c r="F180" s="299" t="s">
        <v>1042</v>
      </c>
      <c r="G180" s="277"/>
      <c r="H180" s="277" t="s">
        <v>1115</v>
      </c>
      <c r="I180" s="277" t="s">
        <v>1044</v>
      </c>
      <c r="J180" s="277">
        <v>255</v>
      </c>
      <c r="K180" s="321"/>
    </row>
    <row r="181" s="1" customFormat="1" ht="15" customHeight="1">
      <c r="B181" s="300"/>
      <c r="C181" s="277" t="s">
        <v>108</v>
      </c>
      <c r="D181" s="277"/>
      <c r="E181" s="277"/>
      <c r="F181" s="299" t="s">
        <v>1042</v>
      </c>
      <c r="G181" s="277"/>
      <c r="H181" s="277" t="s">
        <v>1006</v>
      </c>
      <c r="I181" s="277" t="s">
        <v>1044</v>
      </c>
      <c r="J181" s="277">
        <v>10</v>
      </c>
      <c r="K181" s="321"/>
    </row>
    <row r="182" s="1" customFormat="1" ht="15" customHeight="1">
      <c r="B182" s="300"/>
      <c r="C182" s="277" t="s">
        <v>109</v>
      </c>
      <c r="D182" s="277"/>
      <c r="E182" s="277"/>
      <c r="F182" s="299" t="s">
        <v>1042</v>
      </c>
      <c r="G182" s="277"/>
      <c r="H182" s="277" t="s">
        <v>1116</v>
      </c>
      <c r="I182" s="277" t="s">
        <v>1077</v>
      </c>
      <c r="J182" s="277"/>
      <c r="K182" s="321"/>
    </row>
    <row r="183" s="1" customFormat="1" ht="15" customHeight="1">
      <c r="B183" s="300"/>
      <c r="C183" s="277" t="s">
        <v>1117</v>
      </c>
      <c r="D183" s="277"/>
      <c r="E183" s="277"/>
      <c r="F183" s="299" t="s">
        <v>1042</v>
      </c>
      <c r="G183" s="277"/>
      <c r="H183" s="277" t="s">
        <v>1118</v>
      </c>
      <c r="I183" s="277" t="s">
        <v>1077</v>
      </c>
      <c r="J183" s="277"/>
      <c r="K183" s="321"/>
    </row>
    <row r="184" s="1" customFormat="1" ht="15" customHeight="1">
      <c r="B184" s="300"/>
      <c r="C184" s="277" t="s">
        <v>1106</v>
      </c>
      <c r="D184" s="277"/>
      <c r="E184" s="277"/>
      <c r="F184" s="299" t="s">
        <v>1042</v>
      </c>
      <c r="G184" s="277"/>
      <c r="H184" s="277" t="s">
        <v>1119</v>
      </c>
      <c r="I184" s="277" t="s">
        <v>1077</v>
      </c>
      <c r="J184" s="277"/>
      <c r="K184" s="321"/>
    </row>
    <row r="185" s="1" customFormat="1" ht="15" customHeight="1">
      <c r="B185" s="300"/>
      <c r="C185" s="277" t="s">
        <v>111</v>
      </c>
      <c r="D185" s="277"/>
      <c r="E185" s="277"/>
      <c r="F185" s="299" t="s">
        <v>1048</v>
      </c>
      <c r="G185" s="277"/>
      <c r="H185" s="277" t="s">
        <v>1120</v>
      </c>
      <c r="I185" s="277" t="s">
        <v>1044</v>
      </c>
      <c r="J185" s="277">
        <v>50</v>
      </c>
      <c r="K185" s="321"/>
    </row>
    <row r="186" s="1" customFormat="1" ht="15" customHeight="1">
      <c r="B186" s="300"/>
      <c r="C186" s="277" t="s">
        <v>1121</v>
      </c>
      <c r="D186" s="277"/>
      <c r="E186" s="277"/>
      <c r="F186" s="299" t="s">
        <v>1048</v>
      </c>
      <c r="G186" s="277"/>
      <c r="H186" s="277" t="s">
        <v>1122</v>
      </c>
      <c r="I186" s="277" t="s">
        <v>1123</v>
      </c>
      <c r="J186" s="277"/>
      <c r="K186" s="321"/>
    </row>
    <row r="187" s="1" customFormat="1" ht="15" customHeight="1">
      <c r="B187" s="300"/>
      <c r="C187" s="277" t="s">
        <v>1124</v>
      </c>
      <c r="D187" s="277"/>
      <c r="E187" s="277"/>
      <c r="F187" s="299" t="s">
        <v>1048</v>
      </c>
      <c r="G187" s="277"/>
      <c r="H187" s="277" t="s">
        <v>1125</v>
      </c>
      <c r="I187" s="277" t="s">
        <v>1123</v>
      </c>
      <c r="J187" s="277"/>
      <c r="K187" s="321"/>
    </row>
    <row r="188" s="1" customFormat="1" ht="15" customHeight="1">
      <c r="B188" s="300"/>
      <c r="C188" s="277" t="s">
        <v>1126</v>
      </c>
      <c r="D188" s="277"/>
      <c r="E188" s="277"/>
      <c r="F188" s="299" t="s">
        <v>1048</v>
      </c>
      <c r="G188" s="277"/>
      <c r="H188" s="277" t="s">
        <v>1127</v>
      </c>
      <c r="I188" s="277" t="s">
        <v>1123</v>
      </c>
      <c r="J188" s="277"/>
      <c r="K188" s="321"/>
    </row>
    <row r="189" s="1" customFormat="1" ht="15" customHeight="1">
      <c r="B189" s="300"/>
      <c r="C189" s="333" t="s">
        <v>1128</v>
      </c>
      <c r="D189" s="277"/>
      <c r="E189" s="277"/>
      <c r="F189" s="299" t="s">
        <v>1048</v>
      </c>
      <c r="G189" s="277"/>
      <c r="H189" s="277" t="s">
        <v>1129</v>
      </c>
      <c r="I189" s="277" t="s">
        <v>1130</v>
      </c>
      <c r="J189" s="334" t="s">
        <v>1131</v>
      </c>
      <c r="K189" s="321"/>
    </row>
    <row r="190" s="1" customFormat="1" ht="15" customHeight="1">
      <c r="B190" s="300"/>
      <c r="C190" s="284" t="s">
        <v>42</v>
      </c>
      <c r="D190" s="277"/>
      <c r="E190" s="277"/>
      <c r="F190" s="299" t="s">
        <v>1042</v>
      </c>
      <c r="G190" s="277"/>
      <c r="H190" s="274" t="s">
        <v>1132</v>
      </c>
      <c r="I190" s="277" t="s">
        <v>1133</v>
      </c>
      <c r="J190" s="277"/>
      <c r="K190" s="321"/>
    </row>
    <row r="191" s="1" customFormat="1" ht="15" customHeight="1">
      <c r="B191" s="300"/>
      <c r="C191" s="284" t="s">
        <v>1134</v>
      </c>
      <c r="D191" s="277"/>
      <c r="E191" s="277"/>
      <c r="F191" s="299" t="s">
        <v>1042</v>
      </c>
      <c r="G191" s="277"/>
      <c r="H191" s="277" t="s">
        <v>1135</v>
      </c>
      <c r="I191" s="277" t="s">
        <v>1077</v>
      </c>
      <c r="J191" s="277"/>
      <c r="K191" s="321"/>
    </row>
    <row r="192" s="1" customFormat="1" ht="15" customHeight="1">
      <c r="B192" s="300"/>
      <c r="C192" s="284" t="s">
        <v>1136</v>
      </c>
      <c r="D192" s="277"/>
      <c r="E192" s="277"/>
      <c r="F192" s="299" t="s">
        <v>1042</v>
      </c>
      <c r="G192" s="277"/>
      <c r="H192" s="277" t="s">
        <v>1137</v>
      </c>
      <c r="I192" s="277" t="s">
        <v>1077</v>
      </c>
      <c r="J192" s="277"/>
      <c r="K192" s="321"/>
    </row>
    <row r="193" s="1" customFormat="1" ht="15" customHeight="1">
      <c r="B193" s="300"/>
      <c r="C193" s="284" t="s">
        <v>1138</v>
      </c>
      <c r="D193" s="277"/>
      <c r="E193" s="277"/>
      <c r="F193" s="299" t="s">
        <v>1048</v>
      </c>
      <c r="G193" s="277"/>
      <c r="H193" s="277" t="s">
        <v>1139</v>
      </c>
      <c r="I193" s="277" t="s">
        <v>1077</v>
      </c>
      <c r="J193" s="277"/>
      <c r="K193" s="321"/>
    </row>
    <row r="194" s="1" customFormat="1" ht="15" customHeight="1">
      <c r="B194" s="327"/>
      <c r="C194" s="335"/>
      <c r="D194" s="309"/>
      <c r="E194" s="309"/>
      <c r="F194" s="309"/>
      <c r="G194" s="309"/>
      <c r="H194" s="309"/>
      <c r="I194" s="309"/>
      <c r="J194" s="309"/>
      <c r="K194" s="328"/>
    </row>
    <row r="195" s="1" customFormat="1" ht="18.75" customHeight="1">
      <c r="B195" s="274"/>
      <c r="C195" s="277"/>
      <c r="D195" s="277"/>
      <c r="E195" s="277"/>
      <c r="F195" s="299"/>
      <c r="G195" s="277"/>
      <c r="H195" s="277"/>
      <c r="I195" s="277"/>
      <c r="J195" s="277"/>
      <c r="K195" s="274"/>
    </row>
    <row r="196" s="1" customFormat="1" ht="18.75" customHeight="1">
      <c r="B196" s="274"/>
      <c r="C196" s="277"/>
      <c r="D196" s="277"/>
      <c r="E196" s="277"/>
      <c r="F196" s="299"/>
      <c r="G196" s="277"/>
      <c r="H196" s="277"/>
      <c r="I196" s="277"/>
      <c r="J196" s="277"/>
      <c r="K196" s="274"/>
    </row>
    <row r="197" s="1" customFormat="1" ht="18.75" customHeight="1">
      <c r="B197" s="285"/>
      <c r="C197" s="285"/>
      <c r="D197" s="285"/>
      <c r="E197" s="285"/>
      <c r="F197" s="285"/>
      <c r="G197" s="285"/>
      <c r="H197" s="285"/>
      <c r="I197" s="285"/>
      <c r="J197" s="285"/>
      <c r="K197" s="285"/>
    </row>
    <row r="198" s="1" customFormat="1" ht="13.5">
      <c r="B198" s="264"/>
      <c r="C198" s="265"/>
      <c r="D198" s="265"/>
      <c r="E198" s="265"/>
      <c r="F198" s="265"/>
      <c r="G198" s="265"/>
      <c r="H198" s="265"/>
      <c r="I198" s="265"/>
      <c r="J198" s="265"/>
      <c r="K198" s="266"/>
    </row>
    <row r="199" s="1" customFormat="1" ht="21">
      <c r="B199" s="267"/>
      <c r="C199" s="268" t="s">
        <v>1140</v>
      </c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5.5" customHeight="1">
      <c r="B200" s="267"/>
      <c r="C200" s="336" t="s">
        <v>1141</v>
      </c>
      <c r="D200" s="336"/>
      <c r="E200" s="336"/>
      <c r="F200" s="336" t="s">
        <v>1142</v>
      </c>
      <c r="G200" s="337"/>
      <c r="H200" s="336" t="s">
        <v>1143</v>
      </c>
      <c r="I200" s="336"/>
      <c r="J200" s="336"/>
      <c r="K200" s="269"/>
    </row>
    <row r="201" s="1" customFormat="1" ht="5.25" customHeight="1">
      <c r="B201" s="300"/>
      <c r="C201" s="297"/>
      <c r="D201" s="297"/>
      <c r="E201" s="297"/>
      <c r="F201" s="297"/>
      <c r="G201" s="277"/>
      <c r="H201" s="297"/>
      <c r="I201" s="297"/>
      <c r="J201" s="297"/>
      <c r="K201" s="321"/>
    </row>
    <row r="202" s="1" customFormat="1" ht="15" customHeight="1">
      <c r="B202" s="300"/>
      <c r="C202" s="277" t="s">
        <v>1133</v>
      </c>
      <c r="D202" s="277"/>
      <c r="E202" s="277"/>
      <c r="F202" s="299" t="s">
        <v>43</v>
      </c>
      <c r="G202" s="277"/>
      <c r="H202" s="277" t="s">
        <v>1144</v>
      </c>
      <c r="I202" s="277"/>
      <c r="J202" s="277"/>
      <c r="K202" s="321"/>
    </row>
    <row r="203" s="1" customFormat="1" ht="15" customHeight="1">
      <c r="B203" s="300"/>
      <c r="C203" s="306"/>
      <c r="D203" s="277"/>
      <c r="E203" s="277"/>
      <c r="F203" s="299" t="s">
        <v>44</v>
      </c>
      <c r="G203" s="277"/>
      <c r="H203" s="277" t="s">
        <v>1145</v>
      </c>
      <c r="I203" s="277"/>
      <c r="J203" s="277"/>
      <c r="K203" s="321"/>
    </row>
    <row r="204" s="1" customFormat="1" ht="15" customHeight="1">
      <c r="B204" s="300"/>
      <c r="C204" s="306"/>
      <c r="D204" s="277"/>
      <c r="E204" s="277"/>
      <c r="F204" s="299" t="s">
        <v>47</v>
      </c>
      <c r="G204" s="277"/>
      <c r="H204" s="277" t="s">
        <v>1146</v>
      </c>
      <c r="I204" s="277"/>
      <c r="J204" s="277"/>
      <c r="K204" s="321"/>
    </row>
    <row r="205" s="1" customFormat="1" ht="15" customHeight="1">
      <c r="B205" s="300"/>
      <c r="C205" s="277"/>
      <c r="D205" s="277"/>
      <c r="E205" s="277"/>
      <c r="F205" s="299" t="s">
        <v>45</v>
      </c>
      <c r="G205" s="277"/>
      <c r="H205" s="277" t="s">
        <v>1147</v>
      </c>
      <c r="I205" s="277"/>
      <c r="J205" s="277"/>
      <c r="K205" s="321"/>
    </row>
    <row r="206" s="1" customFormat="1" ht="15" customHeight="1">
      <c r="B206" s="300"/>
      <c r="C206" s="277"/>
      <c r="D206" s="277"/>
      <c r="E206" s="277"/>
      <c r="F206" s="299" t="s">
        <v>46</v>
      </c>
      <c r="G206" s="277"/>
      <c r="H206" s="277" t="s">
        <v>1148</v>
      </c>
      <c r="I206" s="277"/>
      <c r="J206" s="277"/>
      <c r="K206" s="321"/>
    </row>
    <row r="207" s="1" customFormat="1" ht="15" customHeight="1">
      <c r="B207" s="300"/>
      <c r="C207" s="277"/>
      <c r="D207" s="277"/>
      <c r="E207" s="277"/>
      <c r="F207" s="299"/>
      <c r="G207" s="277"/>
      <c r="H207" s="277"/>
      <c r="I207" s="277"/>
      <c r="J207" s="277"/>
      <c r="K207" s="321"/>
    </row>
    <row r="208" s="1" customFormat="1" ht="15" customHeight="1">
      <c r="B208" s="300"/>
      <c r="C208" s="277" t="s">
        <v>1089</v>
      </c>
      <c r="D208" s="277"/>
      <c r="E208" s="277"/>
      <c r="F208" s="299" t="s">
        <v>77</v>
      </c>
      <c r="G208" s="277"/>
      <c r="H208" s="277" t="s">
        <v>1149</v>
      </c>
      <c r="I208" s="277"/>
      <c r="J208" s="277"/>
      <c r="K208" s="321"/>
    </row>
    <row r="209" s="1" customFormat="1" ht="15" customHeight="1">
      <c r="B209" s="300"/>
      <c r="C209" s="306"/>
      <c r="D209" s="277"/>
      <c r="E209" s="277"/>
      <c r="F209" s="299" t="s">
        <v>985</v>
      </c>
      <c r="G209" s="277"/>
      <c r="H209" s="277" t="s">
        <v>986</v>
      </c>
      <c r="I209" s="277"/>
      <c r="J209" s="277"/>
      <c r="K209" s="321"/>
    </row>
    <row r="210" s="1" customFormat="1" ht="15" customHeight="1">
      <c r="B210" s="300"/>
      <c r="C210" s="277"/>
      <c r="D210" s="277"/>
      <c r="E210" s="277"/>
      <c r="F210" s="299" t="s">
        <v>983</v>
      </c>
      <c r="G210" s="277"/>
      <c r="H210" s="277" t="s">
        <v>1150</v>
      </c>
      <c r="I210" s="277"/>
      <c r="J210" s="277"/>
      <c r="K210" s="321"/>
    </row>
    <row r="211" s="1" customFormat="1" ht="15" customHeight="1">
      <c r="B211" s="338"/>
      <c r="C211" s="306"/>
      <c r="D211" s="306"/>
      <c r="E211" s="306"/>
      <c r="F211" s="299" t="s">
        <v>987</v>
      </c>
      <c r="G211" s="284"/>
      <c r="H211" s="325" t="s">
        <v>988</v>
      </c>
      <c r="I211" s="325"/>
      <c r="J211" s="325"/>
      <c r="K211" s="339"/>
    </row>
    <row r="212" s="1" customFormat="1" ht="15" customHeight="1">
      <c r="B212" s="338"/>
      <c r="C212" s="306"/>
      <c r="D212" s="306"/>
      <c r="E212" s="306"/>
      <c r="F212" s="299" t="s">
        <v>989</v>
      </c>
      <c r="G212" s="284"/>
      <c r="H212" s="325" t="s">
        <v>1151</v>
      </c>
      <c r="I212" s="325"/>
      <c r="J212" s="325"/>
      <c r="K212" s="339"/>
    </row>
    <row r="213" s="1" customFormat="1" ht="15" customHeight="1">
      <c r="B213" s="338"/>
      <c r="C213" s="306"/>
      <c r="D213" s="306"/>
      <c r="E213" s="306"/>
      <c r="F213" s="340"/>
      <c r="G213" s="284"/>
      <c r="H213" s="341"/>
      <c r="I213" s="341"/>
      <c r="J213" s="341"/>
      <c r="K213" s="339"/>
    </row>
    <row r="214" s="1" customFormat="1" ht="15" customHeight="1">
      <c r="B214" s="338"/>
      <c r="C214" s="277" t="s">
        <v>1113</v>
      </c>
      <c r="D214" s="306"/>
      <c r="E214" s="306"/>
      <c r="F214" s="299">
        <v>1</v>
      </c>
      <c r="G214" s="284"/>
      <c r="H214" s="325" t="s">
        <v>1152</v>
      </c>
      <c r="I214" s="325"/>
      <c r="J214" s="325"/>
      <c r="K214" s="339"/>
    </row>
    <row r="215" s="1" customFormat="1" ht="15" customHeight="1">
      <c r="B215" s="338"/>
      <c r="C215" s="306"/>
      <c r="D215" s="306"/>
      <c r="E215" s="306"/>
      <c r="F215" s="299">
        <v>2</v>
      </c>
      <c r="G215" s="284"/>
      <c r="H215" s="325" t="s">
        <v>1153</v>
      </c>
      <c r="I215" s="325"/>
      <c r="J215" s="325"/>
      <c r="K215" s="339"/>
    </row>
    <row r="216" s="1" customFormat="1" ht="15" customHeight="1">
      <c r="B216" s="338"/>
      <c r="C216" s="306"/>
      <c r="D216" s="306"/>
      <c r="E216" s="306"/>
      <c r="F216" s="299">
        <v>3</v>
      </c>
      <c r="G216" s="284"/>
      <c r="H216" s="325" t="s">
        <v>1154</v>
      </c>
      <c r="I216" s="325"/>
      <c r="J216" s="325"/>
      <c r="K216" s="339"/>
    </row>
    <row r="217" s="1" customFormat="1" ht="15" customHeight="1">
      <c r="B217" s="338"/>
      <c r="C217" s="306"/>
      <c r="D217" s="306"/>
      <c r="E217" s="306"/>
      <c r="F217" s="299">
        <v>4</v>
      </c>
      <c r="G217" s="284"/>
      <c r="H217" s="325" t="s">
        <v>1155</v>
      </c>
      <c r="I217" s="325"/>
      <c r="J217" s="325"/>
      <c r="K217" s="339"/>
    </row>
    <row r="218" s="1" customFormat="1" ht="12.75" customHeight="1">
      <c r="B218" s="342"/>
      <c r="C218" s="343"/>
      <c r="D218" s="343"/>
      <c r="E218" s="343"/>
      <c r="F218" s="343"/>
      <c r="G218" s="343"/>
      <c r="H218" s="343"/>
      <c r="I218" s="343"/>
      <c r="J218" s="343"/>
      <c r="K218" s="34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DESKTOP-MG4GMBF\Honza</dc:creator>
  <cp:lastModifiedBy>DESKTOP-MG4GMBF\Honza</cp:lastModifiedBy>
  <dcterms:created xsi:type="dcterms:W3CDTF">2020-02-26T17:56:20Z</dcterms:created>
  <dcterms:modified xsi:type="dcterms:W3CDTF">2020-02-26T17:56:28Z</dcterms:modified>
</cp:coreProperties>
</file>